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616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<sst xmlns="http://schemas.openxmlformats.org/spreadsheetml/2006/main" count="1069" uniqueCount="874">
  <si>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</si>
  <si>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</si>
  <si>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</si>
  <si>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</si>
  <si>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</si>
  <si>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</si>
  <si>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</si>
  <si>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</si>
  <si>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</si>
  <si>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</si>
  <si>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</si>
  <si>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</si>
  <si>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</si>
  <si>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</si>
  <si>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</si>
  <si>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</si>
  <si>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</si>
  <si>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</si>
  <si>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</si>
  <si>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</si>
  <si>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</si>
  <si>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</si>
  <si>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</si>
  <si>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</si>
  <si>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</si>
  <si>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</si>
  <si>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</si>
  <si>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</si>
  <si>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</si>
  <si>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</si>
  <si>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</si>
  <si>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</si>
  <si>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</si>
  <si>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</si>
  <si>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</si>
  <si>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</si>
  <si>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</si>
  <si>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</si>
  <si>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</si>
  <si>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</si>
  <si>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</si>
  <si>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</si>
  <si>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</si>
  <si>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</si>
  <si>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</si>
  <si>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</si>
  <si>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</si>
  <si>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</si>
  <si>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</si>
  <si>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</si>
  <si>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</si>
  <si>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</si>
  <si>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</si>
  <si>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</si>
  <si>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</si>
  <si>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</si>
  <si>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</si>
  <si>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</si>
  <si>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</si>
  <si>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</si>
  <si>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</si>
  <si>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</si>
  <si>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</si>
  <si>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</si>
  <si>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</si>
  <si>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</si>
  <si>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</si>
  <si>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</si>
  <si>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</si>
  <si>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</si>
  <si>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</si>
  <si>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</si>
  <si>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</si>
  <si>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</si>
  <si>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</si>
  <si>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</si>
  <si>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</si>
  <si>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</si>
  <si>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</si>
  <si>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</si>
  <si>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</si>
  <si>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</si>
  <si>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</si>
  <si>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</si>
  <si>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</si>
  <si>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</si>
  <si>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</si>
  <si>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</si>
  <si>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</si>
  <si>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</si>
  <si>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</si>
  <si>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</si>
  <si>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</si>
  <si>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</si>
  <si>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</si>
  <si>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</si>
  <si>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</si>
  <si>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</si>
  <si>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</si>
  <si>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</si>
  <si>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</si>
  <si>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</si>
  <si>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</si>
  <si>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</si>
  <si>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</si>
  <si>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</si>
  <si>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</si>
  <si>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</si>
  <si>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</si>
  <si>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</si>
  <si>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</si>
  <si>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</si>
  <si>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</si>
  <si>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</si>
  <si>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</si>
  <si>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</si>
  <si>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</si>
  <si>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</si>
  <si>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</si>
  <si>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</si>
  <si>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</si>
  <si>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</si>
  <si>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</si>
  <si>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</si>
  <si>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</si>
  <si>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</si>
  <si>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</si>
  <si>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</si>
  <si>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</si>
  <si>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</si>
  <si>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</si>
  <si>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</si>
  <si>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</si>
  <si>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</si>
  <si>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</si>
  <si>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</si>
  <si>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</si>
  <si>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</si>
  <si>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</si>
  <si>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</si>
  <si>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</si>
  <si>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</si>
  <si>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</si>
  <si>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</si>
  <si>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</si>
  <si>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</si>
  <si>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</si>
  <si>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</si>
  <si>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</si>
  <si>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</si>
  <si>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</si>
  <si>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</si>
  <si>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</si>
  <si>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</si>
  <si>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</si>
  <si>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</si>
  <si>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</si>
  <si>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</si>
  <si>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</si>
  <si>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</si>
  <si>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</si>
  <si>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</si>
  <si>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</si>
  <si>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</si>
  <si>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</si>
  <si>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</si>
  <si>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</si>
  <si>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</si>
  <si>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</si>
  <si>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</si>
  <si>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</si>
  <si>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</si>
  <si>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</si>
  <si>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</si>
  <si>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</si>
  <si>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</si>
  <si>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</si>
  <si>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</si>
  <si>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</si>
  <si>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</si>
  <si>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</si>
  <si>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</si>
  <si>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</si>
  <si>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</si>
  <si>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</si>
  <si>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</si>
  <si>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</si>
  <si>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</si>
  <si>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</si>
  <si>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</si>
  <si>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</si>
  <si>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</si>
  <si>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</si>
  <si>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</si>
  <si>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</si>
  <si>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</si>
  <si>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</si>
  <si>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</si>
  <si>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</si>
  <si>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</si>
  <si>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</si>
  <si>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</si>
  <si>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</si>
  <si>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</si>
  <si>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</si>
  <si>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</si>
  <si>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</si>
  <si>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</si>
  <si>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</si>
  <si>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</si>
  <si>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</si>
  <si>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</si>
  <si>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</si>
  <si>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</si>
  <si>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</si>
  <si>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</si>
  <si>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</si>
  <si>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</si>
  <si>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</si>
  <si>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</si>
  <si>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</si>
  <si>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</si>
  <si>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</si>
  <si>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</si>
  <si>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</si>
  <si>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</si>
  <si>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</si>
  <si>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</si>
  <si>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</si>
  <si>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</si>
  <si>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</si>
  <si>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</si>
  <si>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</si>
  <si>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</si>
  <si>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</si>
  <si>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</si>
  <si>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</si>
  <si>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</si>
  <si>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</si>
  <si>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</si>
  <si>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</si>
  <si>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</si>
  <si>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</si>
  <si>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</si>
  <si>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</si>
  <si>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</si>
  <si>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</si>
  <si>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</si>
  <si>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</si>
  <si>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</si>
  <si>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</si>
  <si>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</si>
  <si>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</si>
  <si>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</si>
  <si>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</si>
  <si>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</si>
  <si>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</si>
  <si>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</si>
  <si>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</si>
  <si>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</si>
  <si>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</si>
  <si>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</si>
  <si>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</si>
  <si>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</si>
  <si>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</si>
  <si>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</si>
  <si>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</si>
  <si>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</si>
  <si>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</si>
  <si>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</si>
  <si>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</si>
  <si>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</si>
  <si>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</si>
  <si>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</si>
  <si>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</si>
  <si>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</si>
  <si>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</si>
  <si>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</si>
  <si>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</si>
  <si>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</si>
  <si>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</si>
  <si>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</si>
  <si>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</si>
  <si>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</si>
  <si>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</si>
  <si>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</si>
  <si>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</si>
  <si>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</si>
  <si>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</si>
  <si>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</si>
  <si>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</si>
  <si>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</si>
  <si>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</si>
  <si>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</si>
  <si>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</si>
  <si>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</si>
  <si>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</si>
  <si>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</si>
  <si>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</si>
  <si>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</si>
  <si>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</si>
  <si>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</si>
  <si>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</si>
  <si>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</si>
  <si>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</si>
  <si>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</si>
  <si>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</si>
  <si>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</si>
  <si>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</si>
  <si>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</si>
  <si>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</si>
  <si>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</si>
  <si>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</si>
  <si>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</si>
  <si>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</si>
  <si>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</si>
  <si>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</si>
  <si>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</si>
  <si>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</si>
  <si>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</si>
  <si>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</si>
  <si>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</si>
  <si>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</si>
  <si>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</si>
  <si>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</si>
  <si>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</si>
  <si>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</si>
  <si>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</si>
  <si>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</si>
  <si>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</si>
  <si>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</si>
  <si>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</si>
  <si>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</si>
  <si>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</si>
  <si>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</si>
  <si>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</si>
  <si>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</si>
  <si>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</si>
  <si>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</si>
  <si>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</si>
  <si>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</si>
  <si>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</si>
  <si>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</si>
  <si>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</si>
  <si>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</si>
  <si>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</si>
  <si>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</si>
  <si>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</si>
  <si>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</si>
  <si>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</si>
  <si>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</si>
  <si>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</si>
  <si>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</si>
  <si>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</si>
  <si>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</si>
  <si>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</si>
  <si>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</si>
  <si>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</si>
  <si>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</si>
  <si>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</si>
  <si>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</si>
  <si>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</si>
  <si>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</si>
  <si>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</si>
  <si>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</si>
  <si>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</si>
  <si>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</si>
  <si>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</si>
  <si>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</si>
  <si>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</si>
  <si>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</si>
  <si>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</si>
  <si>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</si>
  <si>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</si>
  <si>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</si>
  <si>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</si>
  <si>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</si>
  <si>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</si>
  <si>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</si>
  <si>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</si>
  <si>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</si>
  <si>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</si>
  <si>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</si>
  <si>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</si>
  <si>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</si>
  <si>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</si>
  <si>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</si>
  <si>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</si>
  <si>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</si>
  <si>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</si>
  <si>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</si>
  <si>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</si>
  <si>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</si>
  <si>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</si>
  <si>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</si>
  <si>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</si>
  <si>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</si>
  <si>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</si>
  <si>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</si>
  <si>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</si>
  <si>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</si>
  <si>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</si>
  <si>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</si>
  <si>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</si>
  <si>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</si>
  <si>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</si>
  <si>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</si>
  <si>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</si>
  <si>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</si>
  <si>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</si>
  <si>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</si>
  <si>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</si>
  <si>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</si>
  <si>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</si>
  <si>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</si>
  <si>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</si>
  <si>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</si>
  <si>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</si>
  <si>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</si>
  <si>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</si>
  <si>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</si>
  <si>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</si>
  <si>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</si>
  <si>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</si>
  <si>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</si>
  <si>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</si>
  <si>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</si>
  <si>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</si>
  <si>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</si>
  <si>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</si>
  <si>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</si>
  <si>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</si>
  <si>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</si>
  <si>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</si>
  <si>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</si>
  <si>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</si>
  <si>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</si>
  <si>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</si>
  <si>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</si>
  <si>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</si>
  <si>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</si>
  <si>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</si>
  <si>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</si>
  <si>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</si>
  <si>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</si>
  <si>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</si>
  <si>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</si>
  <si>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</si>
  <si>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</si>
  <si>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</si>
  <si>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</si>
  <si>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</si>
  <si>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</si>
  <si>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</si>
  <si>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</si>
  <si>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</si>
  <si>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</si>
  <si>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</si>
  <si>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</si>
  <si>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</si>
  <si>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</si>
  <si>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</si>
  <si>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</si>
  <si>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</si>
  <si>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</si>
  <si>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</si>
  <si>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</si>
  <si>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</si>
  <si>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</si>
  <si>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</si>
  <si>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</si>
  <si>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</si>
  <si>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</si>
  <si>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</si>
  <si>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</si>
  <si>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</si>
  <si>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</si>
  <si>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</si>
  <si>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</si>
  <si>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</si>
  <si>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</si>
  <si>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</si>
  <si>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</si>
  <si>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</si>
  <si>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</si>
  <si>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</si>
  <si>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</si>
  <si>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</si>
  <si>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</si>
  <si>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</si>
  <si>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</si>
  <si>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</si>
  <si>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</si>
  <si>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</si>
  <si>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</si>
  <si>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</si>
  <si>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</si>
  <si>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</si>
  <si>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</si>
  <si>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</si>
  <si>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</si>
  <si>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</si>
  <si>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</si>
  <si>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</si>
  <si>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</si>
  <si>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</si>
  <si>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</si>
  <si>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</si>
  <si>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</si>
  <si>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</si>
  <si>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</si>
  <si>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</si>
  <si>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</si>
  <si>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</si>
  <si>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</si>
  <si>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</si>
  <si>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</si>
  <si>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</si>
  <si>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</si>
  <si>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</si>
  <si>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</si>
  <si>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</si>
  <si>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</si>
  <si>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</si>
  <si>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</si>
  <si>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</si>
  <si>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</si>
  <si>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</si>
  <si>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</si>
  <si>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</si>
  <si>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</si>
  <si>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</si>
  <si>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</si>
  <si>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</si>
  <si>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</si>
  <si>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</si>
  <si>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</si>
  <si>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</si>
  <si>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</si>
  <si>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</si>
  <si>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</si>
  <si>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</si>
  <si>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</si>
  <si>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</si>
  <si>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</si>
  <si>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</si>
  <si>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</si>
  <si>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</si>
  <si>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</si>
  <si>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</si>
  <si>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</si>
  <si>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</si>
  <si>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</si>
  <si>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</si>
  <si>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</si>
  <si>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</si>
  <si>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</si>
  <si>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</si>
  <si>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</si>
  <si>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</si>
  <si>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</si>
  <si>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</si>
  <si>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</si>
  <si>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</si>
  <si>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</si>
  <si>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</si>
  <si>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</si>
  <si>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</si>
  <si>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</si>
  <si>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</si>
  <si>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</si>
  <si>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</si>
  <si>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</si>
  <si>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</si>
  <si>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</si>
  <si>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</si>
  <si>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</si>
  <si>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</si>
  <si>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</si>
  <si>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</si>
  <si>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</si>
  <si>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</si>
  <si>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</si>
  <si>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</si>
  <si>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</si>
  <si>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</si>
  <si>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</si>
  <si>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</si>
  <si>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</si>
  <si>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</si>
  <si>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</si>
  <si>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</si>
  <si>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</si>
  <si>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</si>
  <si>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</si>
  <si>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</si>
  <si>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</si>
  <si>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</si>
  <si>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</si>
  <si>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</si>
  <si>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</si>
  <si>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</si>
  <si>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</si>
  <si>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</si>
  <si>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</si>
  <si>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</si>
  <si>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</si>
  <si>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</si>
  <si>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</si>
  <si>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</si>
  <si>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</si>
  <si>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</si>
  <si>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</si>
  <si>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</si>
  <si>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</si>
  <si>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</si>
  <si>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</si>
  <si>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</si>
  <si>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</si>
  <si>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</si>
  <si>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</si>
  <si>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</si>
  <si>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</si>
  <si>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</si>
  <si>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</si>
  <si>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</si>
  <si>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</si>
  <si>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</si>
  <si>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</si>
  <si>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</si>
  <si>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</si>
  <si>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</si>
  <si>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</si>
  <si>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</si>
  <si>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</si>
  <si>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</si>
  <si>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</si>
  <si>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</si>
  <si>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</si>
  <si>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</si>
  <si>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</si>
  <si>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</si>
  <si>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</si>
  <si>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</si>
  <si>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</si>
  <si>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</si>
  <si>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</si>
  <si>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</si>
  <si>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</si>
  <si>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</si>
  <si>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</si>
  <si>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</si>
  <si>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</si>
  <si>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</si>
  <si>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</si>
  <si>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</si>
  <si>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</si>
  <si>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</si>
  <si>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</si>
  <si>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</si>
  <si>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</si>
  <si>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</si>
  <si>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</si>
  <si>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</si>
  <si>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</si>
  <si>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</si>
  <si>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</si>
  <si>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</si>
  <si>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</si>
  <si>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</si>
  <si>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</si>
  <si>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</si>
  <si>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</si>
  <si>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</si>
  <si>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</si>
  <si>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</si>
  <si>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</si>
  <si>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</si>
  <si>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</si>
  <si>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</si>
  <si>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</si>
  <si>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</si>
  <si>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</si>
  <si>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</si>
  <si>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</si>
  <si>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</si>
  <si>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</si>
  <si>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</si>
  <si>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</si>
  <si>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</si>
  <si>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</si>
  <si>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</si>
  <si>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</si>
  <si>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</si>
  <si>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</si>
  <si>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</si>
  <si>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</si>
  <si>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</si>
  <si>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</si>
  <si>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</si>
  <si>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</si>
  <si>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</si>
  <si>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</si>
  <si>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</si>
  <si>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</si>
  <si>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</si>
  <si>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</si>
  <si>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</si>
  <si>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</si>
  <si>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</si>
  <si>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</si>
  <si>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</si>
  <si>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</si>
  <si>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</si>
  <si>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</si>
  <si>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</si>
  <si>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</si>
  <si>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</si>
  <si>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</si>
  <si>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</si>
  <si>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</si>
  <si>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</si>
  <si>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</si>
  <si>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</si>
  <si>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</si>
  <si>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</si>
  <si>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</si>
  <si>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</si>
  <si>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</si>
  <si>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</si>
  <si>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</si>
  <si>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</si>
  <si>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</si>
  <si>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</si>
  <si>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</si>
  <si>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</si>
  <si>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</si>
  <si>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</si>
  <si>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</si>
  <si>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</si>
  <si>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</si>
  <si>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</si>
  <si>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</si>
  <si>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</si>
  <si>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</si>
  <si>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</si>
  <si>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</si>
  <si>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</si>
  <si>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</si>
  <si>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</si>
  <si>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</si>
  <si>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</si>
  <si>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</si>
  <si>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</si>
  <si>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</si>
  <si>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</si>
  <si>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</si>
  <si>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</si>
  <si>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</si>
  <si>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</si>
  <si>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</si>
  <si>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</si>
  <si>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</si>
  <si>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</si>
  <si>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</si>
  <si>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</si>
  <si>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</si>
  <si>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</si>
  <si>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</si>
  <si>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</si>
  <si>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</si>
  <si>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</si>
  <si>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</si>
  <si>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</si>
  <si>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</si>
  <si>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</si>
  <si>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</si>
  <si>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</si>
  <si>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</si>
  <si>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</si>
  <si>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</si>
  <si>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</si>
  <si>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</si>
  <si>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</si>
  <si>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</si>
  <si>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</si>
  <si>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</si>
  <si>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</si>
  <si>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</si>
  <si>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</si>
  <si>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</si>
  <si>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</si>
  <si>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</si>
  <si>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</si>
  <si>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</si>
  <si>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</si>
  <si>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</si>
  <si>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</si>
  <si>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</si>
  <si>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</si>
  <si>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</si>
  <si>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</si>
  <si>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</si>
  <si>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</si>
  <si>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</si>
  <si>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</si>
  <si>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</si>
  <si>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</si>
  <si>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</si>
  <si>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</si>
  <si>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</si>
  <si>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</si>
  <si>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</si>
  <si>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</si>
  <si>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</si>
  <si>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</si>
  <si>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</si>
  <si>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</si>
  <si>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</si>
  <si>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</si>
  <si>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</si>
  <si>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</si>
  <si>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</si>
  <si>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</si>
  <si>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</si>
  <si>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</si>
  <si>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</si>
  <si>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</si>
  <si>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</si>
  <si>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</si>
  <si>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</si>
  <si>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</si>
  <si>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</si>
  <si>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</si>
  <si>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</si>
  <si>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</si>
  <si>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</si>
  <si>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</si>
  <si>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</si>
  <si>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</si>
  <si>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</si>
  <si>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</si>
  <si>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</si>
  <si>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</si>
  <si>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</si>
  <si>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</si>
  <si>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</si>
  <si>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</si>
  <si>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</si>
  <si>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</si>
  <si>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</si>
  <si>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</si>
  <si>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</si>
  <si>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</si>
  <si>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</si>
  <si>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</si>
  <si>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</si>
  <si>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</si>
  <si>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</si>
  <si>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</si>
  <si>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</si>
  <si>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Ръководител: Веселин Терзиев</t>
  </si>
  <si>
    <t>Веселин Терзиев</t>
  </si>
  <si>
    <t>Ръководител:  Веселин Терзиев</t>
  </si>
  <si>
    <t>1. "Марина Кейп Турс" ЕООД, гр. София,</t>
  </si>
  <si>
    <t>2. ул."Аксаков" 7А, ет.4</t>
  </si>
  <si>
    <t>"МАРИНА КЕЙП МЕНИДЖМЪНТ" ЕООД</t>
  </si>
  <si>
    <t>Съставител: "Оптима одит" АД</t>
  </si>
  <si>
    <t>"Оптима одит" АД</t>
  </si>
  <si>
    <t xml:space="preserve">                                    Съставител: "Оптима одит" АД      </t>
  </si>
  <si>
    <t>01,01,2014-30,06,2014</t>
  </si>
  <si>
    <t>Дата на съставяне: 24,07,2014 г.</t>
  </si>
  <si>
    <t xml:space="preserve">Дата на съставяне: 24,07,2014 г.                    </t>
  </si>
  <si>
    <t xml:space="preserve">Дата  на съставяне: 24,07,2014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</si>
</sst>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4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0" fillId="4" borderId="1" applyNumberFormat="0" applyFont="0" applyAlignment="0" applyProtection="0"/>
    <xf numFmtId="0" fontId="25" fillId="7" borderId="2" applyNumberFormat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6" applyNumberFormat="0" applyAlignment="0" applyProtection="0"/>
    <xf numFmtId="0" fontId="32" fillId="15" borderId="2" applyNumberFormat="0" applyAlignment="0" applyProtection="0"/>
    <xf numFmtId="0" fontId="33" fillId="16" borderId="7" applyNumberFormat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5" applyFont="1" applyBorder="1" applyAlignment="1" applyProtection="1">
      <alignment horizontal="left" vertical="top"/>
      <protection locked="0"/>
    </xf>
    <xf numFmtId="0" fontId="12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vertical="center" wrapText="1"/>
      <protection/>
    </xf>
    <xf numFmtId="0" fontId="12" fillId="0" borderId="0" xfId="48" applyFont="1" applyBorder="1">
      <alignment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wrapText="1"/>
      <protection/>
    </xf>
    <xf numFmtId="3" fontId="12" fillId="0" borderId="0" xfId="48" applyNumberFormat="1" applyFont="1" applyBorder="1" applyAlignment="1" applyProtection="1">
      <alignment vertical="center"/>
      <protection locked="0"/>
    </xf>
    <xf numFmtId="0" fontId="11" fillId="0" borderId="0" xfId="48" applyFont="1" applyBorder="1" applyProtection="1">
      <alignment/>
      <protection locked="0"/>
    </xf>
    <xf numFmtId="49" fontId="11" fillId="0" borderId="11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wrapText="1"/>
      <protection/>
    </xf>
    <xf numFmtId="49" fontId="11" fillId="0" borderId="0" xfId="48" applyNumberFormat="1" applyFont="1" applyBorder="1" applyAlignment="1" applyProtection="1">
      <alignment horizontal="center" wrapText="1"/>
      <protection locked="0"/>
    </xf>
    <xf numFmtId="49" fontId="12" fillId="15" borderId="10" xfId="48" applyNumberFormat="1" applyFont="1" applyFill="1" applyBorder="1" applyAlignment="1">
      <alignment horizontal="center" vertical="center" wrapText="1"/>
      <protection/>
    </xf>
    <xf numFmtId="49" fontId="11" fillId="0" borderId="12" xfId="48" applyNumberFormat="1" applyFont="1" applyBorder="1" applyAlignment="1">
      <alignment horizontal="center" vertical="center" wrapText="1"/>
      <protection/>
    </xf>
    <xf numFmtId="0" fontId="12" fillId="0" borderId="0" xfId="44" applyFont="1">
      <alignment/>
      <protection/>
    </xf>
    <xf numFmtId="0" fontId="12" fillId="0" borderId="0" xfId="43" applyFont="1" applyAlignment="1">
      <alignment horizontal="center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5" fillId="0" borderId="0" xfId="42" applyNumberFormat="1" applyFont="1" applyAlignment="1">
      <alignment horizontal="center" vertical="center" wrapText="1"/>
      <protection/>
    </xf>
    <xf numFmtId="0" fontId="5" fillId="0" borderId="0" xfId="43" applyFont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49" fontId="5" fillId="0" borderId="0" xfId="43" applyNumberFormat="1" applyFont="1" applyBorder="1" applyAlignment="1">
      <alignment vertical="justify"/>
      <protection/>
    </xf>
    <xf numFmtId="0" fontId="6" fillId="0" borderId="0" xfId="43" applyFont="1" applyBorder="1" applyAlignment="1">
      <alignment vertical="justify"/>
      <protection/>
    </xf>
    <xf numFmtId="0" fontId="5" fillId="0" borderId="0" xfId="43" applyFont="1" applyBorder="1" applyAlignment="1">
      <alignment horizontal="right" vertical="justify"/>
      <protection/>
    </xf>
    <xf numFmtId="0" fontId="5" fillId="0" borderId="10" xfId="42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right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0" xfId="42" applyNumberFormat="1" applyFont="1" applyBorder="1" applyAlignment="1">
      <alignment horizontal="left" vertical="center" wrapText="1"/>
      <protection/>
    </xf>
    <xf numFmtId="0" fontId="6" fillId="0" borderId="0" xfId="42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4" borderId="10" xfId="47" applyNumberFormat="1" applyFont="1" applyFill="1" applyBorder="1" applyAlignment="1" applyProtection="1">
      <alignment vertical="center"/>
      <protection locked="0"/>
    </xf>
    <xf numFmtId="1" fontId="12" fillId="7" borderId="10" xfId="47" applyNumberFormat="1" applyFont="1" applyFill="1" applyBorder="1" applyAlignment="1" applyProtection="1">
      <alignment vertical="center"/>
      <protection locked="0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3" fontId="12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Fill="1" applyBorder="1" applyAlignment="1" applyProtection="1">
      <alignment vertical="center"/>
      <protection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Border="1" applyProtection="1">
      <alignment/>
      <protection/>
    </xf>
    <xf numFmtId="1" fontId="12" fillId="7" borderId="10" xfId="46" applyNumberFormat="1" applyFont="1" applyFill="1" applyBorder="1" applyAlignment="1" applyProtection="1">
      <alignment wrapText="1"/>
      <protection locked="0"/>
    </xf>
    <xf numFmtId="3" fontId="12" fillId="0" borderId="10" xfId="46" applyNumberFormat="1" applyFont="1" applyFill="1" applyBorder="1" applyAlignment="1" applyProtection="1">
      <alignment wrapText="1"/>
      <protection/>
    </xf>
    <xf numFmtId="1" fontId="12" fillId="18" borderId="10" xfId="46" applyNumberFormat="1" applyFont="1" applyFill="1" applyBorder="1" applyAlignment="1" applyProtection="1">
      <alignment wrapText="1"/>
      <protection locked="0"/>
    </xf>
    <xf numFmtId="49" fontId="12" fillId="0" borderId="10" xfId="48" applyNumberFormat="1" applyFont="1" applyBorder="1" applyAlignment="1" applyProtection="1">
      <alignment horizontal="center" vertical="center" wrapText="1"/>
      <protection/>
    </xf>
    <xf numFmtId="3" fontId="12" fillId="0" borderId="10" xfId="48" applyNumberFormat="1" applyFont="1" applyFill="1" applyBorder="1" applyAlignment="1" applyProtection="1">
      <alignment vertical="center"/>
      <protection/>
    </xf>
    <xf numFmtId="3" fontId="12" fillId="0" borderId="10" xfId="48" applyNumberFormat="1" applyFont="1" applyBorder="1" applyAlignment="1" applyProtection="1">
      <alignment vertical="center"/>
      <protection/>
    </xf>
    <xf numFmtId="1" fontId="12" fillId="7" borderId="10" xfId="48" applyNumberFormat="1" applyFont="1" applyFill="1" applyBorder="1" applyAlignment="1" applyProtection="1">
      <alignment vertical="center"/>
      <protection locked="0"/>
    </xf>
    <xf numFmtId="3" fontId="12" fillId="0" borderId="13" xfId="48" applyNumberFormat="1" applyFont="1" applyBorder="1" applyAlignment="1" applyProtection="1">
      <alignment vertical="center"/>
      <protection/>
    </xf>
    <xf numFmtId="3" fontId="12" fillId="0" borderId="11" xfId="48" applyNumberFormat="1" applyFont="1" applyBorder="1" applyAlignment="1" applyProtection="1">
      <alignment vertical="center"/>
      <protection/>
    </xf>
    <xf numFmtId="1" fontId="13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3" applyNumberFormat="1" applyFont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2" fillId="0" borderId="13" xfId="43" applyFont="1" applyFill="1" applyBorder="1" applyAlignment="1" applyProtection="1">
      <alignment horizontal="center" vertical="center" wrapText="1"/>
      <protection/>
    </xf>
    <xf numFmtId="1" fontId="12" fillId="15" borderId="14" xfId="43" applyNumberFormat="1" applyFont="1" applyFill="1" applyBorder="1" applyAlignment="1" applyProtection="1">
      <alignment horizontal="left" vertical="center" wrapText="1"/>
      <protection/>
    </xf>
    <xf numFmtId="1" fontId="12" fillId="15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0" xfId="43" applyFont="1" applyFill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2" fillId="0" borderId="0" xfId="41" applyFont="1" applyBorder="1" applyAlignment="1" applyProtection="1">
      <alignment horizontal="left" vertical="center" wrapText="1"/>
      <protection/>
    </xf>
    <xf numFmtId="1" fontId="12" fillId="0" borderId="0" xfId="41" applyNumberFormat="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49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right" vertical="center" wrapText="1"/>
      <protection/>
    </xf>
    <xf numFmtId="49" fontId="11" fillId="0" borderId="0" xfId="41" applyNumberFormat="1" applyFont="1" applyBorder="1" applyAlignment="1" applyProtection="1">
      <alignment horizontal="right" vertical="center" wrapText="1"/>
      <protection/>
    </xf>
    <xf numFmtId="1" fontId="12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Alignment="1">
      <alignment/>
      <protection/>
    </xf>
    <xf numFmtId="0" fontId="11" fillId="0" borderId="0" xfId="44" applyFont="1">
      <alignment/>
      <protection/>
    </xf>
    <xf numFmtId="0" fontId="12" fillId="0" borderId="0" xfId="44" applyFont="1" applyBorder="1">
      <alignment/>
      <protection/>
    </xf>
    <xf numFmtId="49" fontId="12" fillId="0" borderId="0" xfId="44" applyNumberFormat="1" applyFont="1">
      <alignment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0" xfId="40" applyFont="1" applyBorder="1" applyProtection="1">
      <alignment/>
      <protection/>
    </xf>
    <xf numFmtId="0" fontId="12" fillId="0" borderId="0" xfId="44" applyFont="1" applyProtection="1">
      <alignment/>
      <protection/>
    </xf>
    <xf numFmtId="1" fontId="12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4" borderId="10" xfId="40" applyNumberFormat="1" applyFont="1" applyFill="1" applyBorder="1" applyAlignment="1" applyProtection="1">
      <alignment horizontal="right"/>
      <protection locked="0"/>
    </xf>
    <xf numFmtId="1" fontId="12" fillId="18" borderId="10" xfId="40" applyNumberFormat="1" applyFont="1" applyFill="1" applyBorder="1" applyAlignment="1" applyProtection="1">
      <alignment horizontal="right"/>
      <protection locked="0"/>
    </xf>
    <xf numFmtId="1" fontId="12" fillId="0" borderId="10" xfId="40" applyNumberFormat="1" applyFont="1" applyBorder="1" applyAlignment="1" applyProtection="1">
      <alignment horizontal="right"/>
      <protection/>
    </xf>
    <xf numFmtId="1" fontId="12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0" applyNumberFormat="1" applyFont="1" applyBorder="1" applyProtection="1">
      <alignment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10" xfId="40" applyFont="1" applyBorder="1" applyAlignment="1" applyProtection="1">
      <alignment horizontal="center"/>
      <protection/>
    </xf>
    <xf numFmtId="1" fontId="12" fillId="0" borderId="10" xfId="40" applyNumberFormat="1" applyFont="1" applyBorder="1" applyAlignment="1" applyProtection="1">
      <alignment horizontal="center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1" fillId="0" borderId="10" xfId="40" applyFont="1" applyBorder="1" applyProtection="1">
      <alignment/>
      <protection/>
    </xf>
    <xf numFmtId="1" fontId="12" fillId="0" borderId="10" xfId="40" applyNumberFormat="1" applyFont="1" applyFill="1" applyBorder="1" applyAlignment="1" applyProtection="1">
      <alignment horizontal="right"/>
      <protection/>
    </xf>
    <xf numFmtId="1" fontId="11" fillId="14" borderId="16" xfId="47" applyNumberFormat="1" applyFont="1" applyFill="1" applyBorder="1" applyAlignment="1" applyProtection="1">
      <alignment vertical="center"/>
      <protection locked="0"/>
    </xf>
    <xf numFmtId="0" fontId="11" fillId="0" borderId="10" xfId="47" applyFont="1" applyBorder="1" applyAlignment="1" applyProtection="1">
      <alignment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wrapText="1"/>
      <protection/>
    </xf>
    <xf numFmtId="0" fontId="12" fillId="0" borderId="0" xfId="46" applyFont="1" applyAlignment="1" applyProtection="1">
      <alignment wrapText="1"/>
      <protection/>
    </xf>
    <xf numFmtId="1" fontId="12" fillId="14" borderId="10" xfId="46" applyNumberFormat="1" applyFont="1" applyFill="1" applyBorder="1" applyAlignment="1" applyProtection="1">
      <alignment wrapText="1"/>
      <protection locked="0"/>
    </xf>
    <xf numFmtId="1" fontId="12" fillId="0" borderId="0" xfId="46" applyNumberFormat="1" applyFont="1" applyAlignment="1" applyProtection="1">
      <alignment wrapText="1"/>
      <protection/>
    </xf>
    <xf numFmtId="0" fontId="12" fillId="0" borderId="0" xfId="48" applyFont="1" applyBorder="1" applyProtection="1">
      <alignment/>
      <protection/>
    </xf>
    <xf numFmtId="0" fontId="11" fillId="0" borderId="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 applyProtection="1">
      <alignment horizontal="left" vertical="center" wrapText="1"/>
      <protection/>
    </xf>
    <xf numFmtId="0" fontId="12" fillId="0" borderId="0" xfId="40" applyFont="1" applyAlignment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Continuous" vertical="center" wrapText="1"/>
      <protection/>
    </xf>
    <xf numFmtId="1" fontId="12" fillId="0" borderId="0" xfId="43" applyNumberFormat="1" applyFont="1" applyBorder="1" applyAlignment="1">
      <alignment vertical="justify" wrapText="1"/>
      <protection/>
    </xf>
    <xf numFmtId="0" fontId="11" fillId="0" borderId="12" xfId="41" applyFont="1" applyBorder="1" applyAlignment="1" applyProtection="1">
      <alignment horizontal="centerContinuous" vertical="center" wrapText="1"/>
      <protection/>
    </xf>
    <xf numFmtId="0" fontId="11" fillId="0" borderId="14" xfId="41" applyFont="1" applyBorder="1" applyAlignment="1" applyProtection="1">
      <alignment horizontal="centerContinuous" vertical="center" wrapText="1"/>
      <protection/>
    </xf>
    <xf numFmtId="0" fontId="11" fillId="0" borderId="16" xfId="41" applyFont="1" applyBorder="1" applyAlignment="1" applyProtection="1">
      <alignment horizontal="centerContinuous" vertical="center" wrapText="1"/>
      <protection/>
    </xf>
    <xf numFmtId="0" fontId="11" fillId="0" borderId="10" xfId="41" applyFont="1" applyBorder="1" applyAlignment="1" applyProtection="1">
      <alignment horizontal="centerContinuous" vertical="center" wrapText="1"/>
      <protection/>
    </xf>
    <xf numFmtId="44" fontId="11" fillId="0" borderId="10" xfId="35" applyFont="1" applyBorder="1" applyAlignment="1" applyProtection="1">
      <alignment horizontal="centerContinuous" vertical="center" wrapText="1"/>
      <protection/>
    </xf>
    <xf numFmtId="49" fontId="5" fillId="0" borderId="0" xfId="42" applyNumberFormat="1" applyFont="1" applyAlignment="1">
      <alignment horizontal="centerContinuous" vertical="center" wrapText="1"/>
      <protection/>
    </xf>
    <xf numFmtId="0" fontId="10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10" fillId="0" borderId="0" xfId="45" applyFont="1" applyAlignment="1">
      <alignment vertical="top"/>
      <protection/>
    </xf>
    <xf numFmtId="0" fontId="6" fillId="0" borderId="0" xfId="45" applyFont="1" applyAlignment="1">
      <alignment vertical="top"/>
      <protection/>
    </xf>
    <xf numFmtId="0" fontId="8" fillId="0" borderId="0" xfId="45" applyFont="1" applyBorder="1" applyAlignment="1" applyProtection="1">
      <alignment vertical="top" wrapText="1"/>
      <protection locked="0"/>
    </xf>
    <xf numFmtId="1" fontId="10" fillId="14" borderId="12" xfId="45" applyNumberFormat="1" applyFont="1" applyFill="1" applyBorder="1" applyAlignment="1" applyProtection="1">
      <alignment vertical="top" wrapText="1"/>
      <protection locked="0"/>
    </xf>
    <xf numFmtId="1" fontId="10" fillId="14" borderId="17" xfId="45" applyNumberFormat="1" applyFont="1" applyFill="1" applyBorder="1" applyAlignment="1" applyProtection="1">
      <alignment vertical="top" wrapText="1"/>
      <protection locked="0"/>
    </xf>
    <xf numFmtId="1" fontId="10" fillId="18" borderId="17" xfId="45" applyNumberFormat="1" applyFont="1" applyFill="1" applyBorder="1" applyAlignment="1" applyProtection="1">
      <alignment vertical="top" wrapText="1"/>
      <protection locked="0"/>
    </xf>
    <xf numFmtId="1" fontId="10" fillId="0" borderId="17" xfId="45" applyNumberFormat="1" applyFont="1" applyBorder="1" applyAlignment="1" applyProtection="1">
      <alignment vertical="top" wrapText="1"/>
      <protection/>
    </xf>
    <xf numFmtId="1" fontId="10" fillId="0" borderId="12" xfId="45" applyNumberFormat="1" applyFont="1" applyBorder="1" applyAlignment="1" applyProtection="1">
      <alignment vertical="top" wrapText="1"/>
      <protection/>
    </xf>
    <xf numFmtId="1" fontId="10" fillId="0" borderId="17" xfId="45" applyNumberFormat="1" applyFont="1" applyFill="1" applyBorder="1" applyAlignment="1" applyProtection="1">
      <alignment vertical="top" wrapText="1"/>
      <protection/>
    </xf>
    <xf numFmtId="1" fontId="6" fillId="0" borderId="0" xfId="45" applyNumberFormat="1" applyFont="1" applyAlignment="1">
      <alignment vertical="top"/>
      <protection/>
    </xf>
    <xf numFmtId="1" fontId="10" fillId="7" borderId="17" xfId="45" applyNumberFormat="1" applyFont="1" applyFill="1" applyBorder="1" applyAlignment="1" applyProtection="1">
      <alignment vertical="top" wrapText="1"/>
      <protection locked="0"/>
    </xf>
    <xf numFmtId="1" fontId="10" fillId="0" borderId="18" xfId="45" applyNumberFormat="1" applyFont="1" applyBorder="1" applyAlignment="1" applyProtection="1">
      <alignment vertical="top" wrapText="1"/>
      <protection/>
    </xf>
    <xf numFmtId="1" fontId="10" fillId="18" borderId="19" xfId="45" applyNumberFormat="1" applyFont="1" applyFill="1" applyBorder="1" applyAlignment="1" applyProtection="1">
      <alignment vertical="top" wrapText="1"/>
      <protection locked="0"/>
    </xf>
    <xf numFmtId="1" fontId="10" fillId="0" borderId="20" xfId="45" applyNumberFormat="1" applyFont="1" applyBorder="1" applyAlignment="1" applyProtection="1">
      <alignment vertical="top" wrapText="1"/>
      <protection/>
    </xf>
    <xf numFmtId="1" fontId="8" fillId="0" borderId="17" xfId="45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45" applyNumberFormat="1" applyFont="1" applyBorder="1" applyAlignment="1" applyProtection="1">
      <alignment vertical="top" wrapText="1"/>
      <protection/>
    </xf>
    <xf numFmtId="1" fontId="10" fillId="0" borderId="22" xfId="45" applyNumberFormat="1" applyFont="1" applyBorder="1" applyAlignment="1" applyProtection="1">
      <alignment vertical="top" wrapText="1"/>
      <protection/>
    </xf>
    <xf numFmtId="0" fontId="8" fillId="0" borderId="0" xfId="45" applyFont="1" applyBorder="1" applyAlignment="1">
      <alignment vertical="top" wrapText="1"/>
      <protection/>
    </xf>
    <xf numFmtId="49" fontId="8" fillId="0" borderId="0" xfId="45" applyNumberFormat="1" applyFont="1" applyBorder="1" applyAlignment="1">
      <alignment vertical="top" wrapText="1"/>
      <protection/>
    </xf>
    <xf numFmtId="1" fontId="10" fillId="0" borderId="0" xfId="45" applyNumberFormat="1" applyFont="1" applyBorder="1" applyAlignment="1">
      <alignment vertical="top" wrapText="1"/>
      <protection/>
    </xf>
    <xf numFmtId="0" fontId="6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vertical="top"/>
      <protection locked="0"/>
    </xf>
    <xf numFmtId="0" fontId="6" fillId="0" borderId="0" xfId="45" applyFont="1" applyBorder="1" applyAlignment="1" applyProtection="1">
      <alignment vertical="top" wrapText="1"/>
      <protection locked="0"/>
    </xf>
    <xf numFmtId="0" fontId="6" fillId="0" borderId="0" xfId="45" applyFont="1" applyAlignment="1" applyProtection="1">
      <alignment horizontal="left" vertical="top" wrapText="1"/>
      <protection locked="0"/>
    </xf>
    <xf numFmtId="0" fontId="6" fillId="0" borderId="0" xfId="45" applyFont="1" applyAlignment="1" applyProtection="1">
      <alignment vertical="top"/>
      <protection locked="0"/>
    </xf>
    <xf numFmtId="1" fontId="6" fillId="0" borderId="0" xfId="45" applyNumberFormat="1" applyFont="1" applyAlignment="1" applyProtection="1">
      <alignment vertical="top" wrapText="1"/>
      <protection locked="0"/>
    </xf>
    <xf numFmtId="0" fontId="11" fillId="0" borderId="13" xfId="48" applyFont="1" applyBorder="1" applyAlignment="1">
      <alignment horizontal="centerContinuous" vertical="center" wrapText="1"/>
      <protection/>
    </xf>
    <xf numFmtId="0" fontId="11" fillId="0" borderId="15" xfId="48" applyFont="1" applyBorder="1" applyAlignment="1">
      <alignment horizontal="centerContinuous" vertical="center" wrapText="1"/>
      <protection/>
    </xf>
    <xf numFmtId="0" fontId="11" fillId="0" borderId="11" xfId="48" applyFont="1" applyBorder="1" applyAlignment="1">
      <alignment horizontal="centerContinuous" vertical="center" wrapText="1"/>
      <protection/>
    </xf>
    <xf numFmtId="0" fontId="11" fillId="15" borderId="13" xfId="48" applyFont="1" applyFill="1" applyBorder="1" applyAlignment="1">
      <alignment horizontal="centerContinuous" vertical="center" wrapText="1"/>
      <protection/>
    </xf>
    <xf numFmtId="0" fontId="11" fillId="15" borderId="11" xfId="48" applyFont="1" applyFill="1" applyBorder="1" applyAlignment="1">
      <alignment horizontal="centerContinuous" vertical="center" wrapText="1"/>
      <protection/>
    </xf>
    <xf numFmtId="1" fontId="12" fillId="15" borderId="12" xfId="48" applyNumberFormat="1" applyFont="1" applyFill="1" applyBorder="1" applyAlignment="1" applyProtection="1">
      <alignment vertical="center"/>
      <protection locked="0"/>
    </xf>
    <xf numFmtId="1" fontId="12" fillId="15" borderId="14" xfId="48" applyNumberFormat="1" applyFont="1" applyFill="1" applyBorder="1" applyAlignment="1" applyProtection="1">
      <alignment vertical="center"/>
      <protection locked="0"/>
    </xf>
    <xf numFmtId="1" fontId="12" fillId="15" borderId="16" xfId="48" applyNumberFormat="1" applyFont="1" applyFill="1" applyBorder="1" applyAlignment="1" applyProtection="1">
      <alignment vertical="center"/>
      <protection locked="0"/>
    </xf>
    <xf numFmtId="1" fontId="12" fillId="14" borderId="10" xfId="48" applyNumberFormat="1" applyFont="1" applyFill="1" applyBorder="1" applyAlignment="1" applyProtection="1">
      <alignment vertical="center"/>
      <protection locked="0"/>
    </xf>
    <xf numFmtId="0" fontId="11" fillId="0" borderId="13" xfId="48" applyFont="1" applyBorder="1" applyAlignment="1">
      <alignment horizontal="left" vertical="center" wrapText="1"/>
      <protection/>
    </xf>
    <xf numFmtId="1" fontId="13" fillId="14" borderId="10" xfId="43" applyNumberFormat="1" applyFont="1" applyFill="1" applyBorder="1" applyAlignment="1" applyProtection="1">
      <alignment vertical="center" wrapText="1"/>
      <protection locked="0"/>
    </xf>
    <xf numFmtId="1" fontId="12" fillId="0" borderId="10" xfId="43" applyNumberFormat="1" applyFont="1" applyBorder="1" applyAlignment="1" applyProtection="1">
      <alignment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0" fontId="13" fillId="0" borderId="13" xfId="43" applyFont="1" applyBorder="1" applyAlignment="1" applyProtection="1">
      <alignment vertical="center" wrapText="1"/>
      <protection/>
    </xf>
    <xf numFmtId="1" fontId="12" fillId="15" borderId="14" xfId="43" applyNumberFormat="1" applyFont="1" applyFill="1" applyBorder="1" applyAlignment="1" applyProtection="1">
      <alignment vertical="center" wrapText="1"/>
      <protection/>
    </xf>
    <xf numFmtId="0" fontId="12" fillId="0" borderId="11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1" fontId="12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12" xfId="48" applyNumberFormat="1" applyFont="1" applyFill="1" applyBorder="1" applyAlignment="1" applyProtection="1">
      <alignment vertical="center"/>
      <protection locked="0"/>
    </xf>
    <xf numFmtId="3" fontId="12" fillId="0" borderId="0" xfId="48" applyNumberFormat="1" applyFont="1" applyBorder="1" applyProtection="1">
      <alignment/>
      <protection/>
    </xf>
    <xf numFmtId="0" fontId="11" fillId="0" borderId="12" xfId="48" applyFont="1" applyBorder="1" applyAlignment="1">
      <alignment horizontal="centerContinuous" vertical="center" wrapText="1"/>
      <protection/>
    </xf>
    <xf numFmtId="0" fontId="11" fillId="0" borderId="16" xfId="48" applyFont="1" applyBorder="1" applyAlignment="1">
      <alignment horizontal="centerContinuous" vertical="center" wrapText="1"/>
      <protection/>
    </xf>
    <xf numFmtId="0" fontId="11" fillId="0" borderId="18" xfId="48" applyFont="1" applyBorder="1" applyAlignment="1">
      <alignment horizontal="left" vertical="center" wrapText="1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Continuous" vertical="center" wrapText="1"/>
      <protection/>
    </xf>
    <xf numFmtId="0" fontId="11" fillId="15" borderId="15" xfId="48" applyFont="1" applyFill="1" applyBorder="1" applyAlignment="1">
      <alignment horizontal="center" vertical="center" wrapText="1"/>
      <protection/>
    </xf>
    <xf numFmtId="0" fontId="11" fillId="0" borderId="18" xfId="48" applyFont="1" applyBorder="1" applyAlignment="1">
      <alignment horizontal="centerContinuous" vertical="center" wrapText="1"/>
      <protection/>
    </xf>
    <xf numFmtId="0" fontId="11" fillId="0" borderId="19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Continuous" vertical="center" wrapText="1"/>
      <protection/>
    </xf>
    <xf numFmtId="0" fontId="11" fillId="0" borderId="25" xfId="48" applyFont="1" applyBorder="1" applyAlignment="1">
      <alignment horizontal="centerContinuous" vertical="center" wrapText="1"/>
      <protection/>
    </xf>
    <xf numFmtId="49" fontId="11" fillId="0" borderId="18" xfId="48" applyNumberFormat="1" applyFont="1" applyBorder="1" applyAlignment="1">
      <alignment horizontal="centerContinuous" vertical="center" wrapText="1"/>
      <protection/>
    </xf>
    <xf numFmtId="49" fontId="11" fillId="0" borderId="19" xfId="48" applyNumberFormat="1" applyFont="1" applyBorder="1" applyAlignment="1">
      <alignment horizontal="centerContinuous" vertical="center" wrapText="1"/>
      <protection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center" vertical="top" wrapText="1"/>
      <protection locked="0"/>
    </xf>
    <xf numFmtId="0" fontId="10" fillId="0" borderId="0" xfId="45" applyFont="1" applyAlignment="1" applyProtection="1">
      <alignment horizontal="left" vertical="top"/>
      <protection locked="0"/>
    </xf>
    <xf numFmtId="0" fontId="8" fillId="0" borderId="0" xfId="45" applyFont="1" applyBorder="1" applyAlignment="1" applyProtection="1">
      <alignment horizontal="center" vertical="top"/>
      <protection locked="0"/>
    </xf>
    <xf numFmtId="0" fontId="8" fillId="0" borderId="0" xfId="46" applyFont="1" applyAlignment="1" applyProtection="1">
      <alignment wrapText="1"/>
      <protection locked="0"/>
    </xf>
    <xf numFmtId="0" fontId="8" fillId="0" borderId="26" xfId="45" applyFont="1" applyBorder="1" applyAlignment="1" applyProtection="1">
      <alignment horizontal="center" vertical="center"/>
      <protection/>
    </xf>
    <xf numFmtId="0" fontId="8" fillId="0" borderId="27" xfId="45" applyFont="1" applyBorder="1" applyAlignment="1" applyProtection="1">
      <alignment horizontal="center" vertical="top" wrapText="1"/>
      <protection/>
    </xf>
    <xf numFmtId="14" fontId="8" fillId="0" borderId="27" xfId="45" applyNumberFormat="1" applyFont="1" applyBorder="1" applyAlignment="1" applyProtection="1">
      <alignment horizontal="center" vertical="top" wrapText="1"/>
      <protection/>
    </xf>
    <xf numFmtId="49" fontId="8" fillId="0" borderId="27" xfId="45" applyNumberFormat="1" applyFont="1" applyBorder="1" applyAlignment="1" applyProtection="1">
      <alignment horizontal="center" vertical="center" wrapText="1"/>
      <protection/>
    </xf>
    <xf numFmtId="14" fontId="8" fillId="0" borderId="28" xfId="45" applyNumberFormat="1" applyFont="1" applyBorder="1" applyAlignment="1" applyProtection="1">
      <alignment horizontal="center" vertical="top" wrapText="1"/>
      <protection/>
    </xf>
    <xf numFmtId="0" fontId="8" fillId="0" borderId="29" xfId="45" applyFont="1" applyBorder="1" applyAlignment="1" applyProtection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right" vertical="top" wrapText="1"/>
      <protection/>
    </xf>
    <xf numFmtId="0" fontId="10" fillId="0" borderId="10" xfId="45" applyFont="1" applyBorder="1" applyAlignment="1" applyProtection="1">
      <alignment vertical="top" wrapText="1"/>
      <protection/>
    </xf>
    <xf numFmtId="0" fontId="10" fillId="0" borderId="12" xfId="45" applyFont="1" applyBorder="1" applyAlignment="1" applyProtection="1">
      <alignment vertical="top" wrapText="1"/>
      <protection/>
    </xf>
    <xf numFmtId="49" fontId="8" fillId="15" borderId="18" xfId="45" applyNumberFormat="1" applyFont="1" applyFill="1" applyBorder="1" applyAlignment="1" applyProtection="1">
      <alignment horizontal="right" vertical="top" wrapText="1"/>
      <protection/>
    </xf>
    <xf numFmtId="0" fontId="6" fillId="15" borderId="30" xfId="0" applyFont="1" applyFill="1" applyBorder="1" applyAlignment="1" applyProtection="1">
      <alignment vertical="top" wrapText="1"/>
      <protection/>
    </xf>
    <xf numFmtId="0" fontId="6" fillId="15" borderId="31" xfId="0" applyFont="1" applyFill="1" applyBorder="1" applyAlignment="1" applyProtection="1">
      <alignment vertical="top" wrapText="1"/>
      <protection/>
    </xf>
    <xf numFmtId="0" fontId="19" fillId="19" borderId="29" xfId="45" applyFont="1" applyFill="1" applyBorder="1" applyAlignment="1" applyProtection="1">
      <alignment vertical="top" wrapText="1"/>
      <protection/>
    </xf>
    <xf numFmtId="0" fontId="10" fillId="0" borderId="10" xfId="45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 wrapText="1"/>
      <protection/>
    </xf>
    <xf numFmtId="0" fontId="6" fillId="15" borderId="23" xfId="0" applyFont="1" applyFill="1" applyBorder="1" applyAlignment="1" applyProtection="1">
      <alignment vertical="top" wrapText="1"/>
      <protection/>
    </xf>
    <xf numFmtId="0" fontId="6" fillId="15" borderId="32" xfId="0" applyFont="1" applyFill="1" applyBorder="1" applyAlignment="1" applyProtection="1">
      <alignment vertical="top" wrapText="1"/>
      <protection/>
    </xf>
    <xf numFmtId="0" fontId="6" fillId="15" borderId="33" xfId="0" applyFont="1" applyFill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2" xfId="45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49" fontId="7" fillId="0" borderId="10" xfId="45" applyNumberFormat="1" applyFont="1" applyFill="1" applyBorder="1" applyAlignment="1" applyProtection="1">
      <alignment horizontal="right" vertical="top" wrapText="1"/>
      <protection/>
    </xf>
    <xf numFmtId="1" fontId="19" fillId="19" borderId="10" xfId="45" applyNumberFormat="1" applyFont="1" applyFill="1" applyBorder="1" applyAlignment="1" applyProtection="1">
      <alignment vertical="top" wrapText="1"/>
      <protection/>
    </xf>
    <xf numFmtId="1" fontId="10" fillId="0" borderId="10" xfId="45" applyNumberFormat="1" applyFont="1" applyBorder="1" applyAlignment="1" applyProtection="1">
      <alignment vertical="top" wrapText="1"/>
      <protection/>
    </xf>
    <xf numFmtId="1" fontId="19" fillId="19" borderId="10" xfId="45" applyNumberFormat="1" applyFont="1" applyFill="1" applyBorder="1" applyAlignment="1" applyProtection="1">
      <alignment vertical="top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1" fontId="8" fillId="0" borderId="18" xfId="45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45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45" applyNumberFormat="1" applyFont="1" applyFill="1" applyBorder="1" applyAlignment="1" applyProtection="1">
      <alignment vertical="top"/>
      <protection/>
    </xf>
    <xf numFmtId="0" fontId="19" fillId="19" borderId="29" xfId="45" applyNumberFormat="1" applyFont="1" applyFill="1" applyBorder="1" applyAlignment="1" applyProtection="1">
      <alignment vertical="top" wrapText="1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8" fillId="0" borderId="10" xfId="45" applyNumberFormat="1" applyFont="1" applyBorder="1" applyAlignment="1" applyProtection="1">
      <alignment horizontal="right" vertical="top" wrapText="1"/>
      <protection/>
    </xf>
    <xf numFmtId="1" fontId="10" fillId="0" borderId="10" xfId="45" applyNumberFormat="1" applyFont="1" applyBorder="1" applyAlignment="1" applyProtection="1">
      <alignment horizontal="right" vertical="top" wrapText="1"/>
      <protection/>
    </xf>
    <xf numFmtId="1" fontId="7" fillId="0" borderId="13" xfId="45" applyNumberFormat="1" applyFont="1" applyBorder="1" applyAlignment="1" applyProtection="1">
      <alignment horizontal="right" vertical="top" wrapText="1"/>
      <protection/>
    </xf>
    <xf numFmtId="1" fontId="6" fillId="0" borderId="18" xfId="45" applyNumberFormat="1" applyFont="1" applyBorder="1" applyAlignment="1" applyProtection="1">
      <alignment horizontal="right" vertical="top" wrapText="1"/>
      <protection/>
    </xf>
    <xf numFmtId="1" fontId="10" fillId="0" borderId="30" xfId="45" applyNumberFormat="1" applyFont="1" applyBorder="1" applyAlignment="1" applyProtection="1">
      <alignment vertical="top" wrapText="1"/>
      <protection/>
    </xf>
    <xf numFmtId="1" fontId="10" fillId="0" borderId="31" xfId="45" applyNumberFormat="1" applyFont="1" applyBorder="1" applyAlignment="1" applyProtection="1">
      <alignment vertical="top" wrapText="1"/>
      <protection/>
    </xf>
    <xf numFmtId="1" fontId="6" fillId="0" borderId="23" xfId="45" applyNumberFormat="1" applyFont="1" applyBorder="1" applyAlignment="1" applyProtection="1">
      <alignment horizontal="right" vertical="top" wrapText="1"/>
      <protection/>
    </xf>
    <xf numFmtId="1" fontId="10" fillId="0" borderId="32" xfId="45" applyNumberFormat="1" applyFont="1" applyBorder="1" applyAlignment="1" applyProtection="1">
      <alignment vertical="top" wrapText="1"/>
      <protection/>
    </xf>
    <xf numFmtId="1" fontId="10" fillId="0" borderId="33" xfId="45" applyNumberFormat="1" applyFont="1" applyBorder="1" applyAlignment="1" applyProtection="1">
      <alignment vertical="top" wrapText="1"/>
      <protection/>
    </xf>
    <xf numFmtId="1" fontId="7" fillId="0" borderId="11" xfId="45" applyNumberFormat="1" applyFont="1" applyBorder="1" applyAlignment="1" applyProtection="1">
      <alignment horizontal="right" vertical="top" wrapText="1"/>
      <protection/>
    </xf>
    <xf numFmtId="1" fontId="7" fillId="15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5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49" fontId="5" fillId="0" borderId="36" xfId="45" applyNumberFormat="1" applyFont="1" applyBorder="1" applyAlignment="1" applyProtection="1">
      <alignment horizontal="right" vertical="top" wrapText="1"/>
      <protection/>
    </xf>
    <xf numFmtId="1" fontId="5" fillId="0" borderId="36" xfId="45" applyNumberFormat="1" applyFont="1" applyBorder="1" applyAlignment="1" applyProtection="1">
      <alignment horizontal="right" vertical="top" wrapText="1"/>
      <protection/>
    </xf>
    <xf numFmtId="0" fontId="6" fillId="0" borderId="0" xfId="45" applyFont="1" applyAlignment="1" applyProtection="1">
      <alignment vertical="top"/>
      <protection/>
    </xf>
    <xf numFmtId="1" fontId="6" fillId="0" borderId="0" xfId="45" applyNumberFormat="1" applyFont="1" applyAlignment="1" applyProtection="1">
      <alignment vertical="top"/>
      <protection/>
    </xf>
    <xf numFmtId="0" fontId="11" fillId="0" borderId="10" xfId="47" applyFont="1" applyBorder="1" applyAlignment="1" applyProtection="1">
      <alignment horizontal="center" vertical="center"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1" fillId="0" borderId="12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2" fillId="0" borderId="10" xfId="47" applyFont="1" applyFill="1" applyBorder="1" applyProtection="1">
      <alignment/>
      <protection/>
    </xf>
    <xf numFmtId="0" fontId="12" fillId="0" borderId="10" xfId="47" applyFont="1" applyBorder="1" applyAlignment="1" applyProtection="1">
      <alignment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Fill="1" applyBorder="1" applyAlignment="1" applyProtection="1">
      <alignment vertical="center" wrapText="1"/>
      <protection/>
    </xf>
    <xf numFmtId="0" fontId="13" fillId="0" borderId="10" xfId="47" applyFont="1" applyBorder="1" applyAlignment="1" applyProtection="1">
      <alignment horizontal="right" vertical="center" wrapText="1"/>
      <protection/>
    </xf>
    <xf numFmtId="0" fontId="12" fillId="0" borderId="10" xfId="47" applyFont="1" applyBorder="1" applyAlignment="1" applyProtection="1">
      <alignment horizontal="left" vertical="center" wrapText="1"/>
      <protection/>
    </xf>
    <xf numFmtId="3" fontId="13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Border="1" applyAlignment="1" applyProtection="1">
      <alignment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2" fillId="0" borderId="29" xfId="47" applyFont="1" applyBorder="1" applyAlignment="1" applyProtection="1">
      <alignment vertical="center" wrapText="1"/>
      <protection/>
    </xf>
    <xf numFmtId="49" fontId="12" fillId="0" borderId="16" xfId="47" applyNumberFormat="1" applyFont="1" applyBorder="1" applyAlignment="1" applyProtection="1">
      <alignment horizontal="center" vertical="center" wrapText="1"/>
      <protection/>
    </xf>
    <xf numFmtId="0" fontId="12" fillId="0" borderId="14" xfId="47" applyFont="1" applyBorder="1" applyAlignment="1" applyProtection="1">
      <alignment vertical="center" wrapText="1"/>
      <protection/>
    </xf>
    <xf numFmtId="0" fontId="11" fillId="0" borderId="12" xfId="47" applyFont="1" applyBorder="1" applyAlignment="1" applyProtection="1">
      <alignment vertical="center" wrapText="1"/>
      <protection/>
    </xf>
    <xf numFmtId="0" fontId="15" fillId="0" borderId="10" xfId="47" applyFont="1" applyBorder="1" applyAlignment="1" applyProtection="1">
      <alignment vertical="center" wrapText="1"/>
      <protection/>
    </xf>
    <xf numFmtId="0" fontId="12" fillId="0" borderId="0" xfId="47" applyFont="1" applyBorder="1" applyAlignment="1" applyProtection="1">
      <alignment wrapText="1"/>
      <protection/>
    </xf>
    <xf numFmtId="1" fontId="12" fillId="0" borderId="10" xfId="47" applyNumberFormat="1" applyFont="1" applyBorder="1" applyAlignment="1" applyProtection="1">
      <alignment vertical="center"/>
      <protection/>
    </xf>
    <xf numFmtId="1" fontId="10" fillId="2" borderId="17" xfId="45" applyNumberFormat="1" applyFont="1" applyFill="1" applyBorder="1" applyAlignment="1" applyProtection="1">
      <alignment vertical="top" wrapText="1"/>
      <protection locked="0"/>
    </xf>
    <xf numFmtId="1" fontId="10" fillId="2" borderId="12" xfId="45" applyNumberFormat="1" applyFont="1" applyFill="1" applyBorder="1" applyAlignment="1" applyProtection="1">
      <alignment vertical="top" wrapText="1"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Fill="1" applyAlignment="1" applyProtection="1">
      <alignment wrapText="1"/>
      <protection locked="0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1" fillId="0" borderId="0" xfId="46" applyFont="1" applyFill="1" applyBorder="1" applyAlignment="1" applyProtection="1">
      <alignment horizontal="centerContinuous" vertical="center" wrapText="1"/>
      <protection locked="0"/>
    </xf>
    <xf numFmtId="1" fontId="12" fillId="0" borderId="0" xfId="46" applyNumberFormat="1" applyFont="1" applyBorder="1" applyAlignment="1" applyProtection="1">
      <alignment wrapText="1"/>
      <protection/>
    </xf>
    <xf numFmtId="0" fontId="12" fillId="0" borderId="0" xfId="46" applyFont="1" applyAlignment="1" applyProtection="1">
      <alignment horizontal="centerContinuous" wrapText="1"/>
      <protection/>
    </xf>
    <xf numFmtId="0" fontId="12" fillId="0" borderId="0" xfId="46" applyFont="1" applyAlignment="1" applyProtection="1">
      <alignment horizontal="center" wrapText="1"/>
      <protection/>
    </xf>
    <xf numFmtId="0" fontId="11" fillId="0" borderId="0" xfId="46" applyFont="1" applyAlignment="1" applyProtection="1">
      <alignment wrapText="1"/>
      <protection/>
    </xf>
    <xf numFmtId="0" fontId="11" fillId="0" borderId="10" xfId="46" applyFont="1" applyBorder="1" applyAlignment="1" applyProtection="1">
      <alignment horizontal="center" vertical="center" wrapText="1"/>
      <protection/>
    </xf>
    <xf numFmtId="14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horizontal="center" wrapText="1"/>
      <protection/>
    </xf>
    <xf numFmtId="49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Border="1" applyAlignment="1" applyProtection="1">
      <alignment wrapText="1"/>
      <protection/>
    </xf>
    <xf numFmtId="49" fontId="13" fillId="0" borderId="10" xfId="46" applyNumberFormat="1" applyFont="1" applyBorder="1" applyAlignment="1" applyProtection="1">
      <alignment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0" fontId="12" fillId="0" borderId="10" xfId="46" applyFont="1" applyFill="1" applyBorder="1" applyAlignment="1" applyProtection="1">
      <alignment wrapText="1"/>
      <protection/>
    </xf>
    <xf numFmtId="49" fontId="12" fillId="0" borderId="10" xfId="46" applyNumberFormat="1" applyFont="1" applyFill="1" applyBorder="1" applyAlignment="1" applyProtection="1">
      <alignment horizontal="center" wrapText="1"/>
      <protection/>
    </xf>
    <xf numFmtId="0" fontId="11" fillId="0" borderId="10" xfId="46" applyFont="1" applyBorder="1" applyAlignment="1" applyProtection="1">
      <alignment horizontal="right"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49" fontId="13" fillId="0" borderId="10" xfId="46" applyNumberFormat="1" applyFont="1" applyBorder="1" applyAlignment="1" applyProtection="1">
      <alignment horizontal="center" wrapText="1"/>
      <protection/>
    </xf>
    <xf numFmtId="1" fontId="12" fillId="0" borderId="10" xfId="46" applyNumberFormat="1" applyFont="1" applyFill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2" fillId="0" borderId="0" xfId="46" applyNumberFormat="1" applyFont="1" applyBorder="1" applyAlignment="1" applyProtection="1">
      <alignment wrapText="1"/>
      <protection/>
    </xf>
    <xf numFmtId="1" fontId="12" fillId="0" borderId="0" xfId="46" applyNumberFormat="1" applyFont="1" applyFill="1" applyBorder="1" applyAlignment="1" applyProtection="1">
      <alignment wrapText="1"/>
      <protection/>
    </xf>
    <xf numFmtId="0" fontId="11" fillId="0" borderId="0" xfId="46" applyFont="1" applyAlignment="1" applyProtection="1">
      <alignment horizontal="center"/>
      <protection/>
    </xf>
    <xf numFmtId="1" fontId="12" fillId="0" borderId="10" xfId="48" applyNumberFormat="1" applyFont="1" applyFill="1" applyBorder="1" applyAlignment="1" applyProtection="1">
      <alignment vertical="center"/>
      <protection/>
    </xf>
    <xf numFmtId="1" fontId="12" fillId="0" borderId="12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 applyProtection="1">
      <alignment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12" fillId="0" borderId="0" xfId="48" applyFont="1" applyBorder="1" applyProtection="1">
      <alignment/>
      <protection locked="0"/>
    </xf>
    <xf numFmtId="0" fontId="12" fillId="0" borderId="0" xfId="44" applyFont="1" applyProtection="1">
      <alignment/>
      <protection locked="0"/>
    </xf>
    <xf numFmtId="0" fontId="11" fillId="0" borderId="0" xfId="43" applyFont="1" applyAlignment="1" applyProtection="1">
      <alignment horizontal="centerContinuous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horizontal="left" vertical="center" wrapText="1"/>
      <protection locked="0"/>
    </xf>
    <xf numFmtId="0" fontId="12" fillId="0" borderId="0" xfId="43" applyFont="1" applyAlignment="1" applyProtection="1">
      <alignment vertical="center" wrapText="1"/>
      <protection locked="0"/>
    </xf>
    <xf numFmtId="0" fontId="11" fillId="0" borderId="0" xfId="43" applyFont="1" applyProtection="1">
      <alignment/>
      <protection locked="0"/>
    </xf>
    <xf numFmtId="0" fontId="12" fillId="0" borderId="0" xfId="43" applyFont="1" applyAlignment="1" applyProtection="1">
      <alignment/>
      <protection locked="0"/>
    </xf>
    <xf numFmtId="0" fontId="11" fillId="0" borderId="0" xfId="43" applyFont="1" applyBorder="1" applyAlignment="1" applyProtection="1">
      <alignment horizontal="centerContinuous"/>
      <protection locked="0"/>
    </xf>
    <xf numFmtId="0" fontId="11" fillId="0" borderId="10" xfId="43" applyFont="1" applyBorder="1" applyAlignment="1" applyProtection="1">
      <alignment horizontal="centerContinuous" vertical="center" wrapText="1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/>
      <protection/>
    </xf>
    <xf numFmtId="0" fontId="11" fillId="0" borderId="10" xfId="43" applyFont="1" applyBorder="1" applyAlignment="1" applyProtection="1">
      <alignment horizont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vertical="justify" wrapText="1"/>
      <protection/>
    </xf>
    <xf numFmtId="49" fontId="11" fillId="15" borderId="10" xfId="43" applyNumberFormat="1" applyFont="1" applyFill="1" applyBorder="1" applyAlignment="1" applyProtection="1">
      <alignment vertical="justify" wrapText="1"/>
      <protection/>
    </xf>
    <xf numFmtId="0" fontId="12" fillId="15" borderId="10" xfId="43" applyFont="1" applyFill="1" applyBorder="1" applyAlignment="1" applyProtection="1">
      <alignment horizontal="left" vertical="center" wrapText="1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right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Protection="1">
      <alignment/>
      <protection/>
    </xf>
    <xf numFmtId="0" fontId="11" fillId="0" borderId="10" xfId="43" applyFont="1" applyBorder="1" applyAlignment="1" applyProtection="1">
      <alignment horizontal="left"/>
      <protection/>
    </xf>
    <xf numFmtId="0" fontId="11" fillId="0" borderId="10" xfId="43" applyFont="1" applyBorder="1" applyAlignment="1" applyProtection="1">
      <alignment vertical="top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vertical="justify" wrapText="1"/>
      <protection/>
    </xf>
    <xf numFmtId="49" fontId="12" fillId="15" borderId="12" xfId="43" applyNumberFormat="1" applyFont="1" applyFill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vertical="justify"/>
      <protection/>
    </xf>
    <xf numFmtId="49" fontId="12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justify"/>
      <protection/>
    </xf>
    <xf numFmtId="1" fontId="12" fillId="15" borderId="16" xfId="43" applyNumberFormat="1" applyFont="1" applyFill="1" applyBorder="1" applyAlignment="1" applyProtection="1">
      <alignment horizontal="center" vertical="center" wrapText="1"/>
      <protection/>
    </xf>
    <xf numFmtId="1" fontId="12" fillId="0" borderId="0" xfId="43" applyNumberFormat="1" applyFont="1" applyAlignment="1" applyProtection="1">
      <alignment vertical="center" wrapText="1"/>
      <protection locked="0"/>
    </xf>
    <xf numFmtId="1" fontId="12" fillId="0" borderId="0" xfId="43" applyNumberFormat="1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49" fontId="12" fillId="0" borderId="0" xfId="40" applyNumberFormat="1" applyFont="1" applyAlignment="1" applyProtection="1">
      <alignment horizontal="left" vertical="center" wrapText="1"/>
      <protection locked="0"/>
    </xf>
    <xf numFmtId="0" fontId="12" fillId="0" borderId="0" xfId="40" applyFont="1" applyProtection="1">
      <alignment/>
      <protection locked="0"/>
    </xf>
    <xf numFmtId="49" fontId="12" fillId="0" borderId="0" xfId="44" applyNumberFormat="1" applyFont="1" applyProtection="1">
      <alignment/>
      <protection locked="0"/>
    </xf>
    <xf numFmtId="0" fontId="11" fillId="0" borderId="12" xfId="40" applyFont="1" applyBorder="1" applyAlignment="1" applyProtection="1">
      <alignment horizontal="centerContinuous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1" fontId="11" fillId="0" borderId="16" xfId="40" applyNumberFormat="1" applyFont="1" applyBorder="1" applyAlignment="1" applyProtection="1">
      <alignment horizontal="centerContinuous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3" fillId="0" borderId="10" xfId="4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horizontal="right" vertical="center" wrapText="1"/>
      <protection/>
    </xf>
    <xf numFmtId="49" fontId="11" fillId="0" borderId="1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righ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0" fontId="11" fillId="0" borderId="16" xfId="40" applyFont="1" applyBorder="1" applyAlignment="1" applyProtection="1">
      <alignment horizontal="centerContinuous" vertical="center" wrapText="1"/>
      <protection/>
    </xf>
    <xf numFmtId="0" fontId="12" fillId="0" borderId="10" xfId="40" applyFont="1" applyBorder="1" applyAlignment="1" applyProtection="1">
      <alignment horizontal="right"/>
      <protection/>
    </xf>
    <xf numFmtId="0" fontId="12" fillId="0" borderId="10" xfId="40" applyFont="1" applyBorder="1" applyAlignment="1" applyProtection="1">
      <alignment vertical="center" wrapText="1"/>
      <protection/>
    </xf>
    <xf numFmtId="49" fontId="17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 quotePrefix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center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/>
      <protection/>
    </xf>
    <xf numFmtId="0" fontId="13" fillId="0" borderId="10" xfId="40" applyFont="1" applyBorder="1" applyAlignment="1" applyProtection="1">
      <alignment horizontal="left" vertical="center" wrapText="1"/>
      <protection/>
    </xf>
    <xf numFmtId="0" fontId="13" fillId="0" borderId="0" xfId="40" applyFont="1" applyBorder="1" applyAlignment="1" applyProtection="1">
      <alignment horizontal="left" vertical="center" wrapText="1"/>
      <protection/>
    </xf>
    <xf numFmtId="49" fontId="13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3" applyNumberFormat="1" applyFont="1" applyBorder="1" applyAlignment="1" applyProtection="1">
      <alignment vertical="justify" wrapText="1"/>
      <protection locked="0"/>
    </xf>
    <xf numFmtId="0" fontId="12" fillId="0" borderId="0" xfId="41" applyFont="1" applyAlignment="1" applyProtection="1">
      <alignment vertical="center" wrapText="1"/>
      <protection locked="0"/>
    </xf>
    <xf numFmtId="49" fontId="12" fillId="0" borderId="0" xfId="41" applyNumberFormat="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horizontal="centerContinuous" vertical="center" wrapText="1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1" fillId="0" borderId="0" xfId="41" applyFont="1" applyProtection="1">
      <alignment/>
      <protection locked="0"/>
    </xf>
    <xf numFmtId="1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0" xfId="41" applyNumberFormat="1" applyFont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wrapText="1"/>
      <protection locked="0"/>
    </xf>
    <xf numFmtId="1" fontId="12" fillId="0" borderId="0" xfId="47" applyNumberFormat="1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5" applyFont="1" applyBorder="1" applyAlignment="1" applyProtection="1">
      <alignment horizontal="left" vertical="top" wrapText="1"/>
      <protection locked="0"/>
    </xf>
    <xf numFmtId="1" fontId="6" fillId="0" borderId="10" xfId="42" applyNumberFormat="1" applyFont="1" applyBorder="1" applyAlignment="1">
      <alignment horizontal="right" vertical="center" wrapText="1"/>
      <protection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0" fontId="10" fillId="0" borderId="0" xfId="45" applyFont="1" applyBorder="1" applyAlignment="1" applyProtection="1">
      <alignment vertical="top"/>
      <protection locked="0"/>
    </xf>
    <xf numFmtId="49" fontId="8" fillId="0" borderId="0" xfId="45" applyNumberFormat="1" applyFont="1" applyBorder="1" applyAlignment="1" applyProtection="1">
      <alignment vertical="top" wrapText="1"/>
      <protection locked="0"/>
    </xf>
    <xf numFmtId="1" fontId="10" fillId="0" borderId="0" xfId="45" applyNumberFormat="1" applyFont="1" applyBorder="1" applyAlignment="1" applyProtection="1">
      <alignment vertical="top" wrapText="1"/>
      <protection locked="0"/>
    </xf>
    <xf numFmtId="1" fontId="12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5" applyFont="1" applyFill="1" applyAlignment="1" applyProtection="1">
      <alignment horizontal="right" vertical="top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0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2" fillId="14" borderId="10" xfId="44" applyNumberFormat="1" applyFont="1" applyFill="1" applyBorder="1" applyAlignment="1" applyProtection="1">
      <alignment horizontal="center"/>
      <protection locked="0"/>
    </xf>
    <xf numFmtId="1" fontId="6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2" applyNumberFormat="1" applyFont="1" applyBorder="1" applyAlignment="1" applyProtection="1">
      <alignment horizontal="right" vertical="center" wrapText="1"/>
      <protection/>
    </xf>
    <xf numFmtId="1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18" fillId="19" borderId="10" xfId="45" applyFont="1" applyFill="1" applyBorder="1" applyAlignment="1" applyProtection="1">
      <alignment horizontal="lef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0" fontId="18" fillId="19" borderId="37" xfId="45" applyFont="1" applyFill="1" applyBorder="1" applyAlignment="1" applyProtection="1">
      <alignment horizontal="left"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18" fillId="19" borderId="38" xfId="45" applyFont="1" applyFill="1" applyBorder="1" applyAlignment="1" applyProtection="1">
      <alignment vertical="top" wrapText="1"/>
      <protection/>
    </xf>
    <xf numFmtId="49" fontId="18" fillId="19" borderId="36" xfId="45" applyNumberFormat="1" applyFont="1" applyFill="1" applyBorder="1" applyAlignment="1" applyProtection="1">
      <alignment vertical="center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0" borderId="0" xfId="42" applyNumberFormat="1" applyFont="1" applyAlignment="1" applyProtection="1">
      <alignment horizontal="center" vertical="center" wrapText="1"/>
      <protection locked="0"/>
    </xf>
    <xf numFmtId="0" fontId="5" fillId="0" borderId="0" xfId="42" applyFont="1" applyProtection="1">
      <alignment/>
      <protection locked="0"/>
    </xf>
    <xf numFmtId="49" fontId="5" fillId="0" borderId="0" xfId="42" applyNumberFormat="1" applyFont="1" applyProtection="1">
      <alignment/>
      <protection locked="0"/>
    </xf>
    <xf numFmtId="0" fontId="11" fillId="0" borderId="0" xfId="48" applyFont="1" applyBorder="1" applyAlignment="1" applyProtection="1">
      <alignment horizontal="left" wrapText="1"/>
      <protection locked="0"/>
    </xf>
    <xf numFmtId="0" fontId="12" fillId="0" borderId="10" xfId="43" applyFont="1" applyBorder="1" applyAlignment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/>
      <protection/>
    </xf>
    <xf numFmtId="1" fontId="12" fillId="14" borderId="10" xfId="43" applyNumberFormat="1" applyFont="1" applyFill="1" applyBorder="1" applyAlignment="1" applyProtection="1">
      <alignment vertical="center"/>
      <protection locked="0"/>
    </xf>
    <xf numFmtId="1" fontId="12" fillId="14" borderId="10" xfId="43" applyNumberFormat="1" applyFont="1" applyFill="1" applyBorder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left" vertical="center" wrapText="1"/>
      <protection locked="0"/>
    </xf>
    <xf numFmtId="3" fontId="11" fillId="0" borderId="16" xfId="47" applyNumberFormat="1" applyFont="1" applyFill="1" applyBorder="1" applyAlignment="1" applyProtection="1">
      <alignment vertical="center"/>
      <protection/>
    </xf>
    <xf numFmtId="0" fontId="10" fillId="0" borderId="10" xfId="45" applyFont="1" applyBorder="1" applyAlignment="1" applyProtection="1">
      <alignment vertical="top"/>
      <protection locked="0"/>
    </xf>
    <xf numFmtId="0" fontId="8" fillId="0" borderId="10" xfId="45" applyFont="1" applyBorder="1" applyAlignment="1" applyProtection="1">
      <alignment horizontal="left" vertical="top" wrapText="1"/>
      <protection locked="0"/>
    </xf>
    <xf numFmtId="0" fontId="11" fillId="0" borderId="0" xfId="47" applyFont="1" applyBorder="1" applyAlignment="1" applyProtection="1">
      <alignment horizontal="centerContinuous" vertical="center" wrapText="1"/>
      <protection/>
    </xf>
    <xf numFmtId="0" fontId="12" fillId="0" borderId="0" xfId="47" applyFont="1" applyBorder="1" applyAlignment="1" applyProtection="1">
      <alignment horizontal="centerContinuous"/>
      <protection/>
    </xf>
    <xf numFmtId="0" fontId="12" fillId="0" borderId="35" xfId="47" applyFont="1" applyBorder="1" applyAlignment="1" applyProtection="1">
      <alignment horizontal="centerContinuous"/>
      <protection/>
    </xf>
    <xf numFmtId="0" fontId="12" fillId="0" borderId="0" xfId="47" applyFont="1" applyAlignment="1" applyProtection="1">
      <alignment horizontal="centerContinuous" wrapText="1"/>
      <protection/>
    </xf>
    <xf numFmtId="0" fontId="11" fillId="0" borderId="0" xfId="45" applyFont="1" applyBorder="1" applyAlignment="1" applyProtection="1">
      <alignment vertical="top" wrapText="1"/>
      <protection/>
    </xf>
    <xf numFmtId="0" fontId="11" fillId="0" borderId="0" xfId="46" applyFont="1" applyBorder="1" applyAlignment="1" applyProtection="1">
      <alignment horizontal="centerContinuous" vertical="center" wrapText="1"/>
      <protection/>
    </xf>
    <xf numFmtId="0" fontId="11" fillId="0" borderId="0" xfId="46" applyFont="1" applyFill="1" applyBorder="1" applyAlignment="1" applyProtection="1">
      <alignment horizontal="centerContinuous" vertical="center" wrapText="1"/>
      <protection/>
    </xf>
    <xf numFmtId="0" fontId="11" fillId="0" borderId="0" xfId="45" applyFont="1" applyBorder="1" applyAlignment="1" applyProtection="1">
      <alignment horizontal="left" vertical="top"/>
      <protection/>
    </xf>
    <xf numFmtId="0" fontId="11" fillId="0" borderId="0" xfId="45" applyFont="1" applyBorder="1" applyAlignment="1" applyProtection="1">
      <alignment vertical="top"/>
      <protection/>
    </xf>
    <xf numFmtId="0" fontId="11" fillId="0" borderId="0" xfId="45" applyFont="1" applyFill="1" applyBorder="1" applyAlignment="1" applyProtection="1">
      <alignment vertical="top" wrapText="1"/>
      <protection/>
    </xf>
    <xf numFmtId="0" fontId="11" fillId="0" borderId="0" xfId="46" applyFont="1" applyFill="1" applyBorder="1" applyAlignment="1" applyProtection="1">
      <alignment horizontal="right" vertical="center" wrapText="1"/>
      <protection/>
    </xf>
    <xf numFmtId="0" fontId="11" fillId="0" borderId="0" xfId="48" applyFont="1" applyAlignment="1" applyProtection="1">
      <alignment horizontal="centerContinuous" wrapText="1"/>
      <protection/>
    </xf>
    <xf numFmtId="49" fontId="11" fillId="0" borderId="0" xfId="48" applyNumberFormat="1" applyFont="1" applyAlignment="1" applyProtection="1">
      <alignment horizontal="center" wrapText="1"/>
      <protection/>
    </xf>
    <xf numFmtId="0" fontId="11" fillId="0" borderId="0" xfId="48" applyFont="1" applyAlignment="1" applyProtection="1">
      <alignment horizontal="centerContinuous"/>
      <protection/>
    </xf>
    <xf numFmtId="0" fontId="12" fillId="0" borderId="0" xfId="48" applyFont="1" applyProtection="1">
      <alignment/>
      <protection/>
    </xf>
    <xf numFmtId="0" fontId="10" fillId="0" borderId="0" xfId="48" applyFont="1" applyAlignment="1" applyProtection="1">
      <alignment horizontal="left"/>
      <protection/>
    </xf>
    <xf numFmtId="0" fontId="11" fillId="0" borderId="0" xfId="48" applyFont="1" applyBorder="1" applyAlignment="1" applyProtection="1">
      <alignment horizontal="left" vertical="top" wrapText="1"/>
      <protection/>
    </xf>
    <xf numFmtId="0" fontId="11" fillId="0" borderId="0" xfId="48" applyFont="1" applyProtection="1">
      <alignment/>
      <protection/>
    </xf>
    <xf numFmtId="0" fontId="11" fillId="0" borderId="0" xfId="46" applyFont="1" applyAlignment="1" applyProtection="1">
      <alignment horizontal="right" wrapText="1"/>
      <protection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left"/>
      <protection/>
    </xf>
    <xf numFmtId="0" fontId="12" fillId="0" borderId="0" xfId="43" applyFont="1" applyBorder="1" applyAlignment="1" applyProtection="1">
      <alignment vertical="justify" wrapText="1"/>
      <protection/>
    </xf>
    <xf numFmtId="0" fontId="12" fillId="0" borderId="0" xfId="43" applyFont="1" applyBorder="1" applyAlignment="1" applyProtection="1">
      <alignment horizontal="center" vertical="justify" wrapText="1"/>
      <protection/>
    </xf>
    <xf numFmtId="0" fontId="12" fillId="0" borderId="0" xfId="43" applyFont="1" applyProtection="1">
      <alignment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Alignment="1" applyProtection="1">
      <alignment horizontal="left" vertical="center" wrapText="1"/>
      <protection/>
    </xf>
    <xf numFmtId="0" fontId="11" fillId="0" borderId="0" xfId="40" applyFont="1" applyAlignment="1" applyProtection="1">
      <alignment horizontal="center" vertical="center"/>
      <protection/>
    </xf>
    <xf numFmtId="49" fontId="11" fillId="0" borderId="0" xfId="40" applyNumberFormat="1" applyFont="1" applyAlignment="1" applyProtection="1">
      <alignment horizontal="center" vertical="center"/>
      <protection/>
    </xf>
    <xf numFmtId="1" fontId="11" fillId="0" borderId="0" xfId="40" applyNumberFormat="1" applyFont="1" applyAlignment="1" applyProtection="1">
      <alignment horizontal="center" vertical="center"/>
      <protection/>
    </xf>
    <xf numFmtId="0" fontId="11" fillId="0" borderId="0" xfId="43" applyFont="1" applyAlignment="1" applyProtection="1">
      <alignment horizontal="left" vertical="justify"/>
      <protection/>
    </xf>
    <xf numFmtId="1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40" applyFont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left" vertical="center" wrapText="1"/>
      <protection/>
    </xf>
    <xf numFmtId="1" fontId="12" fillId="0" borderId="0" xfId="40" applyNumberFormat="1" applyFont="1" applyAlignment="1" applyProtection="1">
      <alignment horizontal="left" vertical="center" wrapText="1"/>
      <protection/>
    </xf>
    <xf numFmtId="0" fontId="11" fillId="0" borderId="0" xfId="40" applyFont="1" applyProtection="1">
      <alignment/>
      <protection/>
    </xf>
    <xf numFmtId="0" fontId="11" fillId="0" borderId="0" xfId="43" applyFont="1" applyAlignment="1" applyProtection="1">
      <alignment vertical="justify"/>
      <protection/>
    </xf>
    <xf numFmtId="0" fontId="10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/>
      <protection/>
    </xf>
    <xf numFmtId="49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5" applyNumberFormat="1" applyFont="1" applyBorder="1" applyAlignment="1" applyProtection="1">
      <alignment horizontal="left" vertical="top" wrapText="1"/>
      <protection locked="0"/>
    </xf>
    <xf numFmtId="165" fontId="11" fillId="0" borderId="0" xfId="45" applyNumberFormat="1" applyFont="1" applyBorder="1" applyAlignment="1" applyProtection="1">
      <alignment horizontal="left" vertical="top"/>
      <protection/>
    </xf>
    <xf numFmtId="0" fontId="6" fillId="0" borderId="0" xfId="42" applyFont="1" applyAlignment="1">
      <alignment horizontal="left" vertical="center" wrapText="1"/>
      <protection/>
    </xf>
    <xf numFmtId="49" fontId="6" fillId="0" borderId="0" xfId="42" applyNumberFormat="1" applyFont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 applyProtection="1">
      <alignment horizontal="center"/>
      <protection locked="0"/>
    </xf>
    <xf numFmtId="0" fontId="6" fillId="0" borderId="0" xfId="43" applyFont="1" applyAlignment="1">
      <alignment horizont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44" applyFont="1">
      <alignment/>
      <protection/>
    </xf>
    <xf numFmtId="0" fontId="6" fillId="0" borderId="0" xfId="44" applyFont="1" applyProtection="1">
      <alignment/>
      <protection/>
    </xf>
    <xf numFmtId="0" fontId="6" fillId="0" borderId="0" xfId="42" applyFont="1">
      <alignment/>
      <protection/>
    </xf>
    <xf numFmtId="49" fontId="6" fillId="0" borderId="0" xfId="42" applyNumberFormat="1" applyFont="1">
      <alignment/>
      <protection/>
    </xf>
    <xf numFmtId="49" fontId="6" fillId="0" borderId="0" xfId="44" applyNumberFormat="1" applyFont="1">
      <alignment/>
      <protection/>
    </xf>
    <xf numFmtId="0" fontId="11" fillId="0" borderId="0" xfId="44" applyFont="1" applyBorder="1" applyProtection="1">
      <alignment/>
      <protection/>
    </xf>
    <xf numFmtId="0" fontId="12" fillId="0" borderId="0" xfId="44" applyFont="1" applyBorder="1" applyProtection="1">
      <alignment/>
      <protection/>
    </xf>
    <xf numFmtId="1" fontId="12" fillId="0" borderId="0" xfId="44" applyNumberFormat="1" applyFont="1" applyBorder="1" applyProtection="1">
      <alignment/>
      <protection/>
    </xf>
    <xf numFmtId="1" fontId="12" fillId="0" borderId="0" xfId="44" applyNumberFormat="1" applyFont="1" applyProtection="1">
      <alignment/>
      <protection locked="0"/>
    </xf>
    <xf numFmtId="49" fontId="12" fillId="0" borderId="0" xfId="44" applyNumberFormat="1" applyFont="1" applyProtection="1">
      <alignment/>
      <protection/>
    </xf>
    <xf numFmtId="1" fontId="12" fillId="0" borderId="0" xfId="44" applyNumberFormat="1" applyFont="1" applyProtection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vertical="top" wrapTex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 applyProtection="1">
      <alignment/>
      <protection/>
    </xf>
    <xf numFmtId="0" fontId="12" fillId="0" borderId="0" xfId="44" applyFont="1" applyAlignment="1">
      <alignment/>
      <protection/>
    </xf>
    <xf numFmtId="0" fontId="12" fillId="0" borderId="0" xfId="44" applyFont="1" applyAlignment="1" applyProtection="1">
      <alignment/>
      <protection locked="0"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8" applyFont="1" applyAlignment="1" applyProtection="1">
      <alignment wrapText="1"/>
      <protection locked="0"/>
    </xf>
    <xf numFmtId="49" fontId="12" fillId="0" borderId="0" xfId="48" applyNumberFormat="1" applyFont="1" applyAlignment="1" applyProtection="1">
      <alignment horizontal="center" wrapText="1"/>
      <protection locked="0"/>
    </xf>
    <xf numFmtId="0" fontId="12" fillId="0" borderId="0" xfId="48" applyFont="1" applyProtection="1">
      <alignment/>
      <protection locked="0"/>
    </xf>
    <xf numFmtId="0" fontId="12" fillId="0" borderId="0" xfId="48" applyFont="1" applyAlignment="1">
      <alignment wrapText="1"/>
      <protection/>
    </xf>
    <xf numFmtId="49" fontId="12" fillId="0" borderId="0" xfId="48" applyNumberFormat="1" applyFont="1" applyAlignment="1">
      <alignment horizontal="center" wrapText="1"/>
      <protection/>
    </xf>
    <xf numFmtId="0" fontId="10" fillId="0" borderId="0" xfId="45" applyFont="1" applyFill="1" applyAlignment="1" applyProtection="1">
      <alignment vertical="top"/>
      <protection/>
    </xf>
    <xf numFmtId="0" fontId="10" fillId="0" borderId="0" xfId="45" applyFont="1" applyFill="1" applyAlignment="1" applyProtection="1">
      <alignment horizontal="right" vertical="top" wrapText="1"/>
      <protection/>
    </xf>
    <xf numFmtId="0" fontId="12" fillId="0" borderId="0" xfId="46" applyFont="1" applyFill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2" fillId="0" borderId="0" xfId="47" applyFont="1">
      <alignment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Alignment="1" applyProtection="1">
      <alignment horizontal="right"/>
      <protection/>
    </xf>
    <xf numFmtId="0" fontId="12" fillId="0" borderId="10" xfId="47" applyFont="1" applyBorder="1" applyProtection="1">
      <alignment/>
      <protection/>
    </xf>
    <xf numFmtId="49" fontId="12" fillId="0" borderId="10" xfId="47" applyNumberFormat="1" applyFont="1" applyBorder="1" applyAlignment="1" applyProtection="1">
      <alignment horizontal="center" wrapText="1"/>
      <protection/>
    </xf>
    <xf numFmtId="1" fontId="12" fillId="14" borderId="10" xfId="47" applyNumberFormat="1" applyFont="1" applyFill="1" applyBorder="1" applyProtection="1">
      <alignment/>
      <protection locked="0"/>
    </xf>
    <xf numFmtId="49" fontId="13" fillId="0" borderId="10" xfId="47" applyNumberFormat="1" applyFont="1" applyBorder="1" applyAlignment="1" applyProtection="1">
      <alignment horizontal="center" wrapText="1"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2" fillId="0" borderId="10" xfId="47" applyNumberFormat="1" applyFont="1" applyBorder="1" applyProtection="1">
      <alignment/>
      <protection/>
    </xf>
    <xf numFmtId="0" fontId="13" fillId="0" borderId="10" xfId="47" applyFont="1" applyBorder="1" applyAlignment="1" applyProtection="1">
      <alignment horizontal="center" wrapText="1"/>
      <protection/>
    </xf>
    <xf numFmtId="1" fontId="12" fillId="18" borderId="10" xfId="47" applyNumberFormat="1" applyFont="1" applyFill="1" applyBorder="1" applyProtection="1">
      <alignment/>
      <protection locked="0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2" fillId="0" borderId="10" xfId="47" applyFont="1" applyBorder="1" applyAlignment="1" applyProtection="1">
      <alignment horizontal="centerContinuous" wrapText="1"/>
      <protection/>
    </xf>
    <xf numFmtId="49" fontId="11" fillId="0" borderId="10" xfId="47" applyNumberFormat="1" applyFont="1" applyBorder="1" applyAlignment="1" applyProtection="1">
      <alignment horizontal="centerContinuous" wrapText="1"/>
      <protection/>
    </xf>
    <xf numFmtId="3" fontId="12" fillId="0" borderId="10" xfId="47" applyNumberFormat="1" applyFont="1" applyFill="1" applyBorder="1" applyProtection="1">
      <alignment/>
      <protection/>
    </xf>
    <xf numFmtId="0" fontId="12" fillId="0" borderId="0" xfId="47" applyFont="1" applyBorder="1" applyAlignment="1" applyProtection="1">
      <alignment wrapText="1"/>
      <protection locked="0"/>
    </xf>
    <xf numFmtId="0" fontId="20" fillId="0" borderId="0" xfId="47" applyFont="1" applyBorder="1" applyAlignment="1">
      <alignment vertical="center" wrapText="1"/>
      <protection/>
    </xf>
    <xf numFmtId="0" fontId="20" fillId="0" borderId="0" xfId="47" applyFont="1" applyBorder="1" applyAlignment="1" applyProtection="1">
      <alignment vertical="center" wrapText="1"/>
      <protection locked="0"/>
    </xf>
    <xf numFmtId="1" fontId="12" fillId="0" borderId="0" xfId="47" applyNumberFormat="1" applyFont="1" applyProtection="1">
      <alignment/>
      <protection locked="0"/>
    </xf>
    <xf numFmtId="0" fontId="12" fillId="0" borderId="0" xfId="47" applyFont="1" applyBorder="1" applyAlignment="1">
      <alignment wrapText="1"/>
      <protection/>
    </xf>
    <xf numFmtId="1" fontId="12" fillId="0" borderId="0" xfId="47" applyNumberFormat="1" applyFont="1" applyBorder="1">
      <alignment/>
      <protection/>
    </xf>
    <xf numFmtId="1" fontId="12" fillId="0" borderId="0" xfId="47" applyNumberFormat="1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Alignment="1">
      <alignment wrapText="1"/>
      <protection/>
    </xf>
    <xf numFmtId="0" fontId="10" fillId="0" borderId="0" xfId="45" applyFont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horizontal="right" vertical="top"/>
      <protection locked="0"/>
    </xf>
    <xf numFmtId="49" fontId="21" fillId="0" borderId="10" xfId="47" applyNumberFormat="1" applyFont="1" applyBorder="1" applyAlignment="1" applyProtection="1">
      <alignment horizontal="centerContinuous" wrapText="1"/>
      <protection/>
    </xf>
    <xf numFmtId="1" fontId="12" fillId="7" borderId="10" xfId="43" applyNumberFormat="1" applyFont="1" applyFill="1" applyBorder="1" applyAlignment="1" applyProtection="1">
      <alignment vertical="center" wrapText="1"/>
      <protection locked="0"/>
    </xf>
    <xf numFmtId="0" fontId="22" fillId="0" borderId="0" xfId="44" applyFont="1" applyProtection="1">
      <alignment/>
      <protection/>
    </xf>
    <xf numFmtId="0" fontId="22" fillId="0" borderId="0" xfId="44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19" xfId="45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7" applyNumberFormat="1" applyFont="1" applyBorder="1" applyAlignment="1" applyProtection="1">
      <alignment horizontal="left"/>
      <protection locked="0"/>
    </xf>
    <xf numFmtId="0" fontId="11" fillId="0" borderId="0" xfId="45" applyFont="1" applyBorder="1" applyAlignment="1" applyProtection="1">
      <alignment horizontal="left" vertical="top" wrapText="1"/>
      <protection/>
    </xf>
    <xf numFmtId="164" fontId="12" fillId="0" borderId="32" xfId="45" applyNumberFormat="1" applyFont="1" applyBorder="1" applyAlignment="1" applyProtection="1">
      <alignment horizontal="left" vertical="top" wrapText="1"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Border="1" applyAlignment="1" applyProtection="1">
      <alignment horizontal="left" wrapText="1"/>
      <protection/>
    </xf>
    <xf numFmtId="0" fontId="12" fillId="0" borderId="0" xfId="46" applyFont="1" applyFill="1" applyAlignment="1" applyProtection="1">
      <alignment horizontal="center" wrapText="1"/>
      <protection locked="0"/>
    </xf>
    <xf numFmtId="0" fontId="11" fillId="0" borderId="0" xfId="48" applyFont="1" applyAlignment="1">
      <alignment horizontal="center" wrapText="1"/>
      <protection/>
    </xf>
    <xf numFmtId="0" fontId="11" fillId="0" borderId="0" xfId="48" applyFont="1" applyBorder="1" applyAlignment="1" applyProtection="1">
      <alignment horizontal="left"/>
      <protection locked="0"/>
    </xf>
    <xf numFmtId="0" fontId="11" fillId="0" borderId="0" xfId="45" applyNumberFormat="1" applyFont="1" applyBorder="1" applyAlignment="1" applyProtection="1">
      <alignment horizontal="left" vertical="top" wrapText="1"/>
      <protection/>
    </xf>
    <xf numFmtId="0" fontId="11" fillId="0" borderId="0" xfId="48" applyFont="1" applyBorder="1" applyAlignment="1" applyProtection="1">
      <alignment horizontal="left" vertical="center" wrapText="1"/>
      <protection locked="0"/>
    </xf>
    <xf numFmtId="0" fontId="10" fillId="0" borderId="0" xfId="48" applyFont="1" applyAlignment="1" applyProtection="1">
      <alignment horizontal="left"/>
      <protection/>
    </xf>
    <xf numFmtId="0" fontId="10" fillId="0" borderId="0" xfId="48" applyFont="1" applyAlignment="1" applyProtection="1">
      <alignment horizontal="right"/>
      <protection/>
    </xf>
    <xf numFmtId="165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/>
      <protection/>
    </xf>
    <xf numFmtId="0" fontId="12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165" fontId="11" fillId="0" borderId="0" xfId="43" applyNumberFormat="1" applyFont="1" applyBorder="1" applyAlignment="1" applyProtection="1">
      <alignment horizontal="left" vertical="justify" wrapText="1"/>
      <protection/>
    </xf>
    <xf numFmtId="0" fontId="12" fillId="0" borderId="0" xfId="43" applyFont="1" applyBorder="1" applyAlignment="1" applyProtection="1">
      <alignment horizontal="right" vertical="justify" wrapText="1"/>
      <protection/>
    </xf>
    <xf numFmtId="0" fontId="11" fillId="0" borderId="18" xfId="43" applyFont="1" applyBorder="1" applyAlignment="1" applyProtection="1">
      <alignment horizontal="center" vertical="center" wrapText="1"/>
      <protection/>
    </xf>
    <xf numFmtId="0" fontId="11" fillId="0" borderId="24" xfId="43" applyFont="1" applyBorder="1" applyAlignment="1" applyProtection="1">
      <alignment horizontal="center" vertical="center" wrapText="1"/>
      <protection/>
    </xf>
    <xf numFmtId="0" fontId="11" fillId="0" borderId="23" xfId="43" applyFont="1" applyBorder="1" applyAlignment="1" applyProtection="1">
      <alignment horizontal="center" vertical="center" wrapText="1"/>
      <protection/>
    </xf>
    <xf numFmtId="0" fontId="11" fillId="0" borderId="25" xfId="43" applyFont="1" applyBorder="1" applyAlignment="1" applyProtection="1">
      <alignment horizontal="center" vertical="center" wrapText="1"/>
      <protection/>
    </xf>
    <xf numFmtId="49" fontId="11" fillId="0" borderId="13" xfId="43" applyNumberFormat="1" applyFont="1" applyBorder="1" applyAlignment="1" applyProtection="1">
      <alignment horizontal="center" vertical="center" wrapText="1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0" xfId="43" applyFont="1" applyAlignment="1" applyProtection="1">
      <alignment horizontal="center"/>
      <protection locked="0"/>
    </xf>
    <xf numFmtId="0" fontId="11" fillId="0" borderId="0" xfId="43" applyFont="1" applyAlignment="1" applyProtection="1">
      <alignment horizontal="left"/>
      <protection locked="0"/>
    </xf>
    <xf numFmtId="0" fontId="12" fillId="0" borderId="0" xfId="43" applyFont="1" applyAlignment="1" applyProtection="1">
      <alignment horizontal="left"/>
      <protection locked="0"/>
    </xf>
    <xf numFmtId="0" fontId="11" fillId="0" borderId="13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Border="1" applyAlignment="1" applyProtection="1">
      <alignment horizontal="left" vertical="center" wrapText="1"/>
      <protection locked="0"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center" vertical="center" wrapText="1"/>
      <protection/>
    </xf>
    <xf numFmtId="165" fontId="11" fillId="0" borderId="0" xfId="43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43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43" applyNumberFormat="1" applyFont="1" applyAlignment="1" applyProtection="1">
      <alignment horizontal="left" vertical="justify"/>
      <protection/>
    </xf>
    <xf numFmtId="165" fontId="11" fillId="0" borderId="0" xfId="43" applyNumberFormat="1" applyFont="1" applyBorder="1" applyAlignment="1" applyProtection="1">
      <alignment horizontal="left" vertical="justify"/>
      <protection/>
    </xf>
    <xf numFmtId="1" fontId="11" fillId="0" borderId="0" xfId="41" applyNumberFormat="1" applyFont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" vertical="center" wrapText="1"/>
      <protection locked="0"/>
    </xf>
    <xf numFmtId="0" fontId="10" fillId="0" borderId="0" xfId="45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43" applyFont="1" applyAlignment="1" applyProtection="1">
      <alignment horizontal="right"/>
      <protection/>
    </xf>
    <xf numFmtId="0" fontId="5" fillId="0" borderId="0" xfId="42" applyNumberFormat="1" applyFont="1" applyAlignment="1" applyProtection="1">
      <alignment horizontal="left" vertical="center" wrapText="1"/>
      <protection locked="0"/>
    </xf>
    <xf numFmtId="165" fontId="5" fillId="0" borderId="0" xfId="43" applyNumberFormat="1" applyFont="1" applyAlignment="1" applyProtection="1">
      <alignment horizontal="left" vertical="justify"/>
      <protection locked="0"/>
    </xf>
    <xf numFmtId="0" fontId="5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2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866</v>
      </c>
      <c r="F3" s="217" t="s">
        <v>2</v>
      </c>
      <c r="G3" s="172"/>
      <c r="H3" s="461">
        <v>175158218</v>
      </c>
    </row>
    <row r="4" spans="1:8" ht="15">
      <c r="A4" s="580" t="s">
        <v>3</v>
      </c>
      <c r="B4" s="582"/>
      <c r="C4" s="582"/>
      <c r="D4" s="582"/>
      <c r="E4" s="504" t="s">
        <v>159</v>
      </c>
      <c r="F4" s="576" t="s">
        <v>4</v>
      </c>
      <c r="G4" s="577"/>
      <c r="H4" s="461" t="s">
        <v>159</v>
      </c>
    </row>
    <row r="5" spans="1:8" ht="15">
      <c r="A5" s="580" t="s">
        <v>860</v>
      </c>
      <c r="B5" s="581"/>
      <c r="C5" s="581"/>
      <c r="D5" s="581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>
        <v>465</v>
      </c>
      <c r="D12" s="151">
        <v>477</v>
      </c>
      <c r="E12" s="237" t="s">
        <v>26</v>
      </c>
      <c r="F12" s="242" t="s">
        <v>27</v>
      </c>
      <c r="G12" s="153">
        <v>5</v>
      </c>
      <c r="H12" s="153">
        <v>5</v>
      </c>
    </row>
    <row r="13" spans="1:8" ht="15">
      <c r="A13" s="235" t="s">
        <v>28</v>
      </c>
      <c r="B13" s="241" t="s">
        <v>29</v>
      </c>
      <c r="C13" s="151">
        <v>4</v>
      </c>
      <c r="D13" s="151">
        <v>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154</v>
      </c>
      <c r="D15" s="151">
        <v>173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41</v>
      </c>
      <c r="D16" s="151">
        <v>47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668</v>
      </c>
      <c r="D19" s="155">
        <f>SUM(D11:D18)</f>
        <v>718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-119</v>
      </c>
      <c r="H27" s="154">
        <f>SUM(H28:H30)</f>
        <v>-361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814</v>
      </c>
      <c r="H28" s="152">
        <v>572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-933</v>
      </c>
      <c r="H29" s="316">
        <v>-933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242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-126</v>
      </c>
      <c r="H33" s="154">
        <f>H27+H31+H32</f>
        <v>-119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10</v>
      </c>
      <c r="D34" s="155">
        <f>SUM(D35:D38)</f>
        <v>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10</v>
      </c>
      <c r="D35" s="151">
        <v>10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-121</v>
      </c>
      <c r="H36" s="154">
        <f>H25+H17+H33</f>
        <v>-114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</v>
      </c>
      <c r="H44" s="152">
        <v>46</v>
      </c>
    </row>
    <row r="45" spans="1:15" ht="15">
      <c r="A45" s="235" t="s">
        <v>136</v>
      </c>
      <c r="B45" s="249" t="s">
        <v>137</v>
      </c>
      <c r="C45" s="155">
        <f>C34+C39+C44</f>
        <v>10</v>
      </c>
      <c r="D45" s="155">
        <f>D34+D39+D44</f>
        <v>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1647</v>
      </c>
      <c r="H48" s="152">
        <v>1601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1686</v>
      </c>
      <c r="H49" s="154">
        <f>SUM(H43:H48)</f>
        <v>1647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702</v>
      </c>
      <c r="D55" s="155">
        <f>D19+D20+D21+D27+D32+D45+D51+D53+D54</f>
        <v>753</v>
      </c>
      <c r="E55" s="237" t="s">
        <v>172</v>
      </c>
      <c r="F55" s="261" t="s">
        <v>173</v>
      </c>
      <c r="G55" s="154">
        <f>G49+G51+G52+G53+G54</f>
        <v>1686</v>
      </c>
      <c r="H55" s="154">
        <f>H49+H51+H52+H53+H54</f>
        <v>1647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693</v>
      </c>
      <c r="D58" s="151">
        <v>676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318</v>
      </c>
      <c r="D60" s="151">
        <v>301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2359</v>
      </c>
      <c r="H61" s="154">
        <f>SUM(H62:H68)</f>
        <v>2341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1501</v>
      </c>
      <c r="H62" s="152">
        <v>1575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1011</v>
      </c>
      <c r="D64" s="155">
        <f>SUM(D58:D63)</f>
        <v>977</v>
      </c>
      <c r="E64" s="237" t="s">
        <v>200</v>
      </c>
      <c r="F64" s="242" t="s">
        <v>201</v>
      </c>
      <c r="G64" s="152">
        <v>290</v>
      </c>
      <c r="H64" s="152">
        <v>290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304</v>
      </c>
      <c r="H65" s="152">
        <v>200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</v>
      </c>
      <c r="H66" s="152">
        <v>8</v>
      </c>
    </row>
    <row r="67" spans="1:8" ht="15">
      <c r="A67" s="235" t="s">
        <v>207</v>
      </c>
      <c r="B67" s="241" t="s">
        <v>208</v>
      </c>
      <c r="C67" s="151">
        <v>1451</v>
      </c>
      <c r="D67" s="151">
        <v>1529</v>
      </c>
      <c r="E67" s="237" t="s">
        <v>209</v>
      </c>
      <c r="F67" s="242" t="s">
        <v>210</v>
      </c>
      <c r="G67" s="152">
        <v>18</v>
      </c>
      <c r="H67" s="152">
        <v>23</v>
      </c>
    </row>
    <row r="68" spans="1:8" ht="15">
      <c r="A68" s="235" t="s">
        <v>211</v>
      </c>
      <c r="B68" s="241" t="s">
        <v>212</v>
      </c>
      <c r="C68" s="151">
        <v>207</v>
      </c>
      <c r="D68" s="151">
        <v>159</v>
      </c>
      <c r="E68" s="237" t="s">
        <v>213</v>
      </c>
      <c r="F68" s="242" t="s">
        <v>214</v>
      </c>
      <c r="G68" s="152">
        <v>223</v>
      </c>
      <c r="H68" s="152">
        <v>245</v>
      </c>
    </row>
    <row r="69" spans="1:8" ht="15">
      <c r="A69" s="235" t="s">
        <v>215</v>
      </c>
      <c r="B69" s="241" t="s">
        <v>216</v>
      </c>
      <c r="C69" s="151">
        <v>35</v>
      </c>
      <c r="D69" s="151">
        <v>28</v>
      </c>
      <c r="E69" s="251" t="s">
        <v>78</v>
      </c>
      <c r="F69" s="242" t="s">
        <v>217</v>
      </c>
      <c r="G69" s="152">
        <v>215</v>
      </c>
      <c r="H69" s="152">
        <v>214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2574</v>
      </c>
      <c r="H71" s="161">
        <f>H59+H60+H61+H69+H70</f>
        <v>2555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22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200</v>
      </c>
      <c r="D73" s="151">
        <v>151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485</v>
      </c>
      <c r="D74" s="151">
        <v>427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2393</v>
      </c>
      <c r="D75" s="155">
        <f>SUM(D67:D74)</f>
        <v>2316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2574</v>
      </c>
      <c r="H79" s="162">
        <f>H71+H74+H75+H76</f>
        <v>2555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</v>
      </c>
      <c r="D88" s="151">
        <v>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3437</v>
      </c>
      <c r="D93" s="155">
        <f>D64+D75+D84+D91+D92</f>
        <v>3335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4139</v>
      </c>
      <c r="D94" s="164">
        <f>D93+D55</f>
        <v>4088</v>
      </c>
      <c r="E94" s="449" t="s">
        <v>270</v>
      </c>
      <c r="F94" s="289" t="s">
        <v>271</v>
      </c>
      <c r="G94" s="165">
        <f>G36+G39+G55+G79</f>
        <v>4139</v>
      </c>
      <c r="H94" s="165">
        <f>H36+H39+H55+H79</f>
        <v>4088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78" t="s">
        <v>867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861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"МАРИНА КЕЙП МЕНИДЖМЪНТ" ЕООД</v>
      </c>
      <c r="C2" s="585"/>
      <c r="D2" s="585"/>
      <c r="E2" s="585"/>
      <c r="F2" s="587" t="s">
        <v>2</v>
      </c>
      <c r="G2" s="587"/>
      <c r="H2" s="526">
        <f>'справка №1-БАЛАНС'!H3</f>
        <v>175158218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01,01,2014-30,06,2014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124</v>
      </c>
      <c r="D9" s="46">
        <v>179</v>
      </c>
      <c r="E9" s="298" t="s">
        <v>284</v>
      </c>
      <c r="F9" s="549" t="s">
        <v>285</v>
      </c>
      <c r="G9" s="550">
        <v>61</v>
      </c>
      <c r="H9" s="550">
        <v>70</v>
      </c>
    </row>
    <row r="10" spans="1:8" ht="12">
      <c r="A10" s="298" t="s">
        <v>286</v>
      </c>
      <c r="B10" s="299" t="s">
        <v>287</v>
      </c>
      <c r="C10" s="46">
        <v>74</v>
      </c>
      <c r="D10" s="46">
        <v>117</v>
      </c>
      <c r="E10" s="298" t="s">
        <v>288</v>
      </c>
      <c r="F10" s="549" t="s">
        <v>289</v>
      </c>
      <c r="G10" s="550">
        <v>31</v>
      </c>
      <c r="H10" s="550">
        <v>24</v>
      </c>
    </row>
    <row r="11" spans="1:8" ht="12">
      <c r="A11" s="298" t="s">
        <v>290</v>
      </c>
      <c r="B11" s="299" t="s">
        <v>291</v>
      </c>
      <c r="C11" s="46">
        <v>55</v>
      </c>
      <c r="D11" s="46">
        <v>73</v>
      </c>
      <c r="E11" s="300" t="s">
        <v>292</v>
      </c>
      <c r="F11" s="549" t="s">
        <v>293</v>
      </c>
      <c r="G11" s="550">
        <v>310</v>
      </c>
      <c r="H11" s="550">
        <v>388</v>
      </c>
    </row>
    <row r="12" spans="1:8" ht="12">
      <c r="A12" s="298" t="s">
        <v>294</v>
      </c>
      <c r="B12" s="299" t="s">
        <v>295</v>
      </c>
      <c r="C12" s="46">
        <v>73</v>
      </c>
      <c r="D12" s="46">
        <v>102</v>
      </c>
      <c r="E12" s="300" t="s">
        <v>78</v>
      </c>
      <c r="F12" s="549" t="s">
        <v>296</v>
      </c>
      <c r="G12" s="550">
        <v>2</v>
      </c>
      <c r="H12" s="550">
        <v>9</v>
      </c>
    </row>
    <row r="13" spans="1:18" ht="12">
      <c r="A13" s="298" t="s">
        <v>297</v>
      </c>
      <c r="B13" s="299" t="s">
        <v>298</v>
      </c>
      <c r="C13" s="46">
        <v>13</v>
      </c>
      <c r="D13" s="46">
        <v>19</v>
      </c>
      <c r="E13" s="301" t="s">
        <v>51</v>
      </c>
      <c r="F13" s="551" t="s">
        <v>299</v>
      </c>
      <c r="G13" s="548">
        <f>SUM(G9:G12)</f>
        <v>404</v>
      </c>
      <c r="H13" s="548">
        <f>SUM(H9:H12)</f>
        <v>491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19</v>
      </c>
      <c r="D14" s="46">
        <v>19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31</v>
      </c>
      <c r="D15" s="47">
        <v>33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16</v>
      </c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9</v>
      </c>
      <c r="D17" s="48">
        <v>10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405</v>
      </c>
      <c r="D19" s="49">
        <f>SUM(D9:D15)+D16</f>
        <v>555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</v>
      </c>
      <c r="D22" s="46">
        <v>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</v>
      </c>
      <c r="D26" s="49">
        <f>SUM(D22:D25)</f>
        <v>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411</v>
      </c>
      <c r="D28" s="50">
        <f>D26+D19</f>
        <v>565</v>
      </c>
      <c r="E28" s="127" t="s">
        <v>338</v>
      </c>
      <c r="F28" s="554" t="s">
        <v>339</v>
      </c>
      <c r="G28" s="548">
        <f>G13+G15+G24</f>
        <v>404</v>
      </c>
      <c r="H28" s="548">
        <f>H13+H15+H24</f>
        <v>491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</v>
      </c>
      <c r="H30" s="53">
        <f>IF((D28-H28)&gt;0,D28-H28,0)</f>
        <v>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411</v>
      </c>
      <c r="D33" s="49">
        <f>D28+D31+D32</f>
        <v>565</v>
      </c>
      <c r="E33" s="127" t="s">
        <v>352</v>
      </c>
      <c r="F33" s="554" t="s">
        <v>353</v>
      </c>
      <c r="G33" s="53">
        <f>G32+G31+G28</f>
        <v>404</v>
      </c>
      <c r="H33" s="53">
        <f>H32+H31+H28</f>
        <v>491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</v>
      </c>
      <c r="H34" s="548">
        <f>IF((D33-H33)&gt;0,D33-H33,0)</f>
        <v>74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</v>
      </c>
      <c r="H39" s="559">
        <f>IF(H34&gt;0,IF(D35+H34&lt;0,0,D35+H34),IF(D34-D35&lt;0,D35-D34,0))</f>
        <v>74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</v>
      </c>
      <c r="H41" s="52">
        <f>IF(D39=0,IF(H39-H40&gt;0,H39-H40+D40,0),IF(D39-D40&lt;0,D40-D39+H40,0))</f>
        <v>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411</v>
      </c>
      <c r="D42" s="53">
        <f>D33+D35+D39</f>
        <v>565</v>
      </c>
      <c r="E42" s="128" t="s">
        <v>379</v>
      </c>
      <c r="F42" s="129" t="s">
        <v>380</v>
      </c>
      <c r="G42" s="53">
        <f>G39+G33</f>
        <v>411</v>
      </c>
      <c r="H42" s="53">
        <f>H39+H33</f>
        <v>565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41844</v>
      </c>
      <c r="C48" s="427" t="s">
        <v>381</v>
      </c>
      <c r="D48" s="583" t="s">
        <v>868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"МАРИНА КЕЙП МЕНИДЖМЪНТ" ЕООД</v>
      </c>
      <c r="C4" s="541" t="s">
        <v>2</v>
      </c>
      <c r="D4" s="541">
        <f>'справка №1-БАЛАНС'!H3</f>
        <v>175158218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01,01,2014-30,06,2014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512</v>
      </c>
      <c r="D10" s="54">
        <v>717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-232</v>
      </c>
      <c r="D11" s="54">
        <v>-398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-69</v>
      </c>
      <c r="D13" s="54">
        <v>-658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-59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-120</v>
      </c>
      <c r="D19" s="54">
        <v>-313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27</v>
      </c>
      <c r="D20" s="55">
        <f>SUM(D10:D19)</f>
        <v>-662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-34</v>
      </c>
      <c r="D37" s="54">
        <v>-95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</v>
      </c>
      <c r="D42" s="55">
        <f>SUM(D34:D41)</f>
        <v>-95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</v>
      </c>
      <c r="D43" s="55">
        <f>D42+D32+D20</f>
        <v>-758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898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33</v>
      </c>
      <c r="D45" s="55">
        <f>D44+D43</f>
        <v>140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33</v>
      </c>
      <c r="D47" s="56">
        <v>140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868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862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"МАРИНА КЕЙП МЕНИДЖМЪНТ" ЕООД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175158218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01,01,2014-30,06,2014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814</v>
      </c>
      <c r="J11" s="58">
        <f>'справка №1-БАЛАНС'!H29+'справка №1-БАЛАНС'!H32</f>
        <v>-933</v>
      </c>
      <c r="K11" s="60"/>
      <c r="L11" s="344">
        <f>SUM(C11:K11)</f>
        <v>-114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814</v>
      </c>
      <c r="J15" s="61">
        <f t="shared" si="2"/>
        <v>-933</v>
      </c>
      <c r="K15" s="61">
        <f t="shared" si="2"/>
        <v>0</v>
      </c>
      <c r="L15" s="344">
        <f t="shared" si="1"/>
        <v>-114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814</v>
      </c>
      <c r="J29" s="59">
        <f t="shared" si="6"/>
        <v>-940</v>
      </c>
      <c r="K29" s="59">
        <f t="shared" si="6"/>
        <v>0</v>
      </c>
      <c r="L29" s="344">
        <f t="shared" si="1"/>
        <v>-121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814</v>
      </c>
      <c r="J32" s="59">
        <f t="shared" si="7"/>
        <v>-940</v>
      </c>
      <c r="K32" s="59">
        <f t="shared" si="7"/>
        <v>0</v>
      </c>
      <c r="L32" s="344">
        <f t="shared" si="1"/>
        <v>-121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521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"МАРИНА КЕЙП МЕНИДЖМЪНТ" ЕООД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175158218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01,01,2014-30,06,2014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570</v>
      </c>
      <c r="E10" s="189"/>
      <c r="F10" s="189"/>
      <c r="G10" s="74">
        <f aca="true" t="shared" si="2" ref="G10:G39">D10+E10-F10</f>
        <v>570</v>
      </c>
      <c r="H10" s="65"/>
      <c r="I10" s="65"/>
      <c r="J10" s="74">
        <f aca="true" t="shared" si="3" ref="J10:J39">G10+H10-I10</f>
        <v>570</v>
      </c>
      <c r="K10" s="65">
        <v>93</v>
      </c>
      <c r="L10" s="65">
        <v>12</v>
      </c>
      <c r="M10" s="65"/>
      <c r="N10" s="74">
        <f aca="true" t="shared" si="4" ref="N10:N39">K10+L10-M10</f>
        <v>105</v>
      </c>
      <c r="O10" s="65"/>
      <c r="P10" s="65"/>
      <c r="Q10" s="74">
        <f t="shared" si="0"/>
        <v>105</v>
      </c>
      <c r="R10" s="74">
        <f t="shared" si="1"/>
        <v>465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340</v>
      </c>
      <c r="E11" s="189">
        <v>2</v>
      </c>
      <c r="F11" s="189"/>
      <c r="G11" s="74">
        <f t="shared" si="2"/>
        <v>342</v>
      </c>
      <c r="H11" s="65"/>
      <c r="I11" s="65"/>
      <c r="J11" s="74">
        <f t="shared" si="3"/>
        <v>342</v>
      </c>
      <c r="K11" s="65">
        <v>333</v>
      </c>
      <c r="L11" s="65">
        <v>5</v>
      </c>
      <c r="M11" s="65"/>
      <c r="N11" s="74">
        <f t="shared" si="4"/>
        <v>338</v>
      </c>
      <c r="O11" s="65"/>
      <c r="P11" s="65"/>
      <c r="Q11" s="74">
        <f t="shared" si="0"/>
        <v>338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546</v>
      </c>
      <c r="E13" s="189"/>
      <c r="F13" s="189"/>
      <c r="G13" s="74">
        <f t="shared" si="2"/>
        <v>546</v>
      </c>
      <c r="H13" s="65"/>
      <c r="I13" s="65"/>
      <c r="J13" s="74">
        <f t="shared" si="3"/>
        <v>546</v>
      </c>
      <c r="K13" s="65">
        <v>373</v>
      </c>
      <c r="L13" s="65">
        <v>19</v>
      </c>
      <c r="M13" s="65"/>
      <c r="N13" s="74">
        <f t="shared" si="4"/>
        <v>392</v>
      </c>
      <c r="O13" s="65"/>
      <c r="P13" s="65"/>
      <c r="Q13" s="74">
        <f t="shared" si="0"/>
        <v>392</v>
      </c>
      <c r="R13" s="74">
        <f t="shared" si="1"/>
        <v>154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44</v>
      </c>
      <c r="L14" s="65">
        <v>6</v>
      </c>
      <c r="M14" s="65"/>
      <c r="N14" s="74">
        <f t="shared" si="4"/>
        <v>50</v>
      </c>
      <c r="O14" s="65"/>
      <c r="P14" s="65"/>
      <c r="Q14" s="74">
        <f t="shared" si="0"/>
        <v>50</v>
      </c>
      <c r="R14" s="74">
        <f t="shared" si="1"/>
        <v>41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173</v>
      </c>
      <c r="E16" s="189"/>
      <c r="F16" s="189"/>
      <c r="G16" s="74">
        <f t="shared" si="2"/>
        <v>173</v>
      </c>
      <c r="H16" s="65"/>
      <c r="I16" s="65"/>
      <c r="J16" s="74">
        <f t="shared" si="3"/>
        <v>173</v>
      </c>
      <c r="K16" s="65">
        <v>159</v>
      </c>
      <c r="L16" s="65">
        <v>10</v>
      </c>
      <c r="M16" s="65"/>
      <c r="N16" s="74">
        <f t="shared" si="4"/>
        <v>169</v>
      </c>
      <c r="O16" s="65"/>
      <c r="P16" s="65"/>
      <c r="Q16" s="74">
        <f aca="true" t="shared" si="5" ref="Q16:Q25">N16+O16-P16</f>
        <v>169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1720</v>
      </c>
      <c r="E17" s="194">
        <f>SUM(E9:E16)</f>
        <v>2</v>
      </c>
      <c r="F17" s="194">
        <f>SUM(F9:F16)</f>
        <v>0</v>
      </c>
      <c r="G17" s="74">
        <f t="shared" si="2"/>
        <v>1722</v>
      </c>
      <c r="H17" s="75">
        <f>SUM(H9:H16)</f>
        <v>0</v>
      </c>
      <c r="I17" s="75">
        <f>SUM(I9:I16)</f>
        <v>0</v>
      </c>
      <c r="J17" s="74">
        <f t="shared" si="3"/>
        <v>1722</v>
      </c>
      <c r="K17" s="75">
        <f>SUM(K9:K16)</f>
        <v>1002</v>
      </c>
      <c r="L17" s="75">
        <f>SUM(L9:L16)</f>
        <v>52</v>
      </c>
      <c r="M17" s="75">
        <f>SUM(M9:M16)</f>
        <v>0</v>
      </c>
      <c r="N17" s="74">
        <f t="shared" si="4"/>
        <v>1054</v>
      </c>
      <c r="O17" s="75">
        <f>SUM(O9:O16)</f>
        <v>0</v>
      </c>
      <c r="P17" s="75">
        <f>SUM(P9:P16)</f>
        <v>0</v>
      </c>
      <c r="Q17" s="74">
        <f t="shared" si="5"/>
        <v>1054</v>
      </c>
      <c r="R17" s="74">
        <f t="shared" si="6"/>
        <v>668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51</v>
      </c>
      <c r="E22" s="189">
        <v>2</v>
      </c>
      <c r="F22" s="189"/>
      <c r="G22" s="74">
        <f t="shared" si="2"/>
        <v>53</v>
      </c>
      <c r="H22" s="65"/>
      <c r="I22" s="65"/>
      <c r="J22" s="74">
        <f t="shared" si="3"/>
        <v>53</v>
      </c>
      <c r="K22" s="65">
        <v>47</v>
      </c>
      <c r="L22" s="65">
        <v>3</v>
      </c>
      <c r="M22" s="65"/>
      <c r="N22" s="74">
        <f t="shared" si="4"/>
        <v>50</v>
      </c>
      <c r="O22" s="65"/>
      <c r="P22" s="65"/>
      <c r="Q22" s="74">
        <f t="shared" si="5"/>
        <v>50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51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53</v>
      </c>
      <c r="H25" s="66">
        <f t="shared" si="7"/>
        <v>0</v>
      </c>
      <c r="I25" s="66">
        <f t="shared" si="7"/>
        <v>0</v>
      </c>
      <c r="J25" s="67">
        <f t="shared" si="3"/>
        <v>53</v>
      </c>
      <c r="K25" s="66">
        <f t="shared" si="7"/>
        <v>47</v>
      </c>
      <c r="L25" s="66">
        <f t="shared" si="7"/>
        <v>3</v>
      </c>
      <c r="M25" s="66">
        <f t="shared" si="7"/>
        <v>0</v>
      </c>
      <c r="N25" s="67">
        <f t="shared" si="4"/>
        <v>50</v>
      </c>
      <c r="O25" s="66">
        <f t="shared" si="7"/>
        <v>0</v>
      </c>
      <c r="P25" s="66">
        <f t="shared" si="7"/>
        <v>0</v>
      </c>
      <c r="Q25" s="67">
        <f t="shared" si="5"/>
        <v>50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10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10</v>
      </c>
      <c r="H27" s="70">
        <f t="shared" si="8"/>
        <v>0</v>
      </c>
      <c r="I27" s="70">
        <f t="shared" si="8"/>
        <v>0</v>
      </c>
      <c r="J27" s="71">
        <f t="shared" si="3"/>
        <v>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10</v>
      </c>
      <c r="E28" s="189"/>
      <c r="F28" s="189"/>
      <c r="G28" s="74">
        <f t="shared" si="2"/>
        <v>10</v>
      </c>
      <c r="H28" s="65"/>
      <c r="I28" s="65"/>
      <c r="J28" s="74">
        <f t="shared" si="3"/>
        <v>10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10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10</v>
      </c>
      <c r="H38" s="75">
        <f t="shared" si="12"/>
        <v>0</v>
      </c>
      <c r="I38" s="75">
        <f t="shared" si="12"/>
        <v>0</v>
      </c>
      <c r="J38" s="74">
        <f t="shared" si="3"/>
        <v>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1781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1785</v>
      </c>
      <c r="H40" s="438">
        <f t="shared" si="13"/>
        <v>0</v>
      </c>
      <c r="I40" s="438">
        <f t="shared" si="13"/>
        <v>0</v>
      </c>
      <c r="J40" s="438">
        <f t="shared" si="13"/>
        <v>1785</v>
      </c>
      <c r="K40" s="438">
        <f t="shared" si="13"/>
        <v>1049</v>
      </c>
      <c r="L40" s="438">
        <f t="shared" si="13"/>
        <v>55</v>
      </c>
      <c r="M40" s="438">
        <f t="shared" si="13"/>
        <v>0</v>
      </c>
      <c r="N40" s="438">
        <f t="shared" si="13"/>
        <v>1104</v>
      </c>
      <c r="O40" s="438">
        <f t="shared" si="13"/>
        <v>0</v>
      </c>
      <c r="P40" s="438">
        <f t="shared" si="13"/>
        <v>0</v>
      </c>
      <c r="Q40" s="438">
        <f t="shared" si="13"/>
        <v>1104</v>
      </c>
      <c r="R40" s="438">
        <f t="shared" si="13"/>
        <v>681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8"/>
      <c r="L44" s="608"/>
      <c r="M44" s="608"/>
      <c r="N44" s="608"/>
      <c r="O44" s="609" t="s">
        <v>861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"МАРИНА КЕЙП МЕНИДЖМЪНТ" ЕООД</v>
      </c>
      <c r="C3" s="620"/>
      <c r="D3" s="526" t="s">
        <v>2</v>
      </c>
      <c r="E3" s="107">
        <f>'справка №1-БАЛАНС'!H3</f>
        <v>175158218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01,01,2014-30,06,2014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1451</v>
      </c>
      <c r="D24" s="119">
        <f>SUM(D25:D27)</f>
        <v>1451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1451</v>
      </c>
      <c r="D26" s="108">
        <v>1451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207</v>
      </c>
      <c r="D28" s="108">
        <v>207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35</v>
      </c>
      <c r="D29" s="108">
        <v>35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685</v>
      </c>
      <c r="D38" s="105">
        <f>SUM(D39:D42)</f>
        <v>685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685</v>
      </c>
      <c r="D42" s="108">
        <v>685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2393</v>
      </c>
      <c r="D43" s="104">
        <f>D24+D28+D29+D31+D30+D32+D33+D38</f>
        <v>2393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2414</v>
      </c>
      <c r="D44" s="103">
        <f>D43+D21+D19+D9</f>
        <v>2393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39</v>
      </c>
      <c r="D56" s="103">
        <f>D57+D59</f>
        <v>0</v>
      </c>
      <c r="E56" s="119">
        <f t="shared" si="1"/>
        <v>39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39</v>
      </c>
      <c r="D57" s="108"/>
      <c r="E57" s="119">
        <f t="shared" si="1"/>
        <v>39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1647</v>
      </c>
      <c r="D64" s="108"/>
      <c r="E64" s="119">
        <f t="shared" si="1"/>
        <v>1647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1686</v>
      </c>
      <c r="D66" s="103">
        <f>D52+D56+D61+D62+D63+D64</f>
        <v>0</v>
      </c>
      <c r="E66" s="119">
        <f t="shared" si="1"/>
        <v>1686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1501</v>
      </c>
      <c r="D71" s="105">
        <f>SUM(D72:D74)</f>
        <v>1501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1501</v>
      </c>
      <c r="D72" s="108">
        <v>1501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858</v>
      </c>
      <c r="D85" s="104">
        <f>SUM(D86:D90)+D94</f>
        <v>858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290</v>
      </c>
      <c r="D87" s="108">
        <v>290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304</v>
      </c>
      <c r="D88" s="108">
        <v>304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223</v>
      </c>
      <c r="D90" s="103">
        <f>SUM(D91:D93)</f>
        <v>223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181</v>
      </c>
      <c r="D92" s="108">
        <v>181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42</v>
      </c>
      <c r="D93" s="108">
        <v>42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215</v>
      </c>
      <c r="D95" s="108">
        <v>215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2574</v>
      </c>
      <c r="D96" s="104">
        <f>D85+D80+D75+D71+D95</f>
        <v>2574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4260</v>
      </c>
      <c r="D97" s="104">
        <f>D96+D68+D66</f>
        <v>2574</v>
      </c>
      <c r="E97" s="104">
        <f>E96+E68+E66</f>
        <v>1686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867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"МАРИНА КЕЙП МЕНИДЖМЪНТ" ЕООД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175158218</v>
      </c>
    </row>
    <row r="5" spans="1:9" ht="15">
      <c r="A5" s="501" t="s">
        <v>5</v>
      </c>
      <c r="B5" s="622" t="str">
        <f>'справка №1-БАЛАНС'!E5</f>
        <v>01,01,2014-30,06,2014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818</v>
      </c>
      <c r="E30" s="623" t="s">
        <v>868</v>
      </c>
      <c r="F30" s="623"/>
      <c r="G30" s="623"/>
      <c r="H30" s="420" t="s">
        <v>780</v>
      </c>
      <c r="I30" s="623" t="s">
        <v>862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8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"МАРИНА КЕЙП МЕНИДЖМЪНТ" ЕООД</v>
      </c>
      <c r="C5" s="628"/>
      <c r="D5" s="628"/>
      <c r="E5" s="570" t="s">
        <v>2</v>
      </c>
      <c r="F5" s="451">
        <f>'справка №1-БАЛАНС'!H3</f>
        <v>175158218</v>
      </c>
    </row>
    <row r="6" spans="1:13" ht="15" customHeight="1">
      <c r="A6" s="27" t="s">
        <v>821</v>
      </c>
      <c r="B6" s="629" t="str">
        <f>'справка №1-БАЛАНС'!E5</f>
        <v>01,01,2014-30,06,2014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10</v>
      </c>
      <c r="D12" s="441">
        <v>100</v>
      </c>
      <c r="E12" s="441"/>
      <c r="F12" s="443">
        <f>C12-E12</f>
        <v>10</v>
      </c>
    </row>
    <row r="13" spans="1:6" ht="12.75">
      <c r="A13" s="36" t="s">
        <v>865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10</v>
      </c>
      <c r="D27" s="429"/>
      <c r="E27" s="429">
        <f>SUM(E12:E26)</f>
        <v>0</v>
      </c>
      <c r="F27" s="442">
        <f>SUM(F12:F26)</f>
        <v>10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10</v>
      </c>
      <c r="D79" s="429"/>
      <c r="E79" s="429">
        <f>E78+E61+E44+E27</f>
        <v>0</v>
      </c>
      <c r="F79" s="442">
        <f>F78+F61+F44+F27</f>
        <v>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2014-07-24T11:02:27Z</cp:lastPrinted>
  <dcterms:created xsi:type="dcterms:W3CDTF">2000-06-29T12:02:40Z</dcterms:created>
  <dcterms:modified xsi:type="dcterms:W3CDTF">2014-07-24T11:10:53Z</dcterms:modified>
  <cp:category/>
  <cp:version/>
  <cp:contentType/>
  <cp:contentStatus/>
</cp:coreProperties>
</file>